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cosas\Prsnl\Tiro\CETO\TR 2024\"/>
    </mc:Choice>
  </mc:AlternateContent>
  <xr:revisionPtr revIDLastSave="0" documentId="13_ncr:1_{D639DA71-7CD2-4B99-B652-3CA7F9309F7F}" xr6:coauthVersionLast="47" xr6:coauthVersionMax="47" xr10:uidLastSave="{00000000-0000-0000-0000-000000000000}"/>
  <bookViews>
    <workbookView xWindow="-120" yWindow="-120" windowWidth="29040" windowHeight="15720" tabRatio="869" activeTab="1" xr2:uid="{00000000-000D-0000-FFFF-FFFF00000000}"/>
  </bookViews>
  <sheets>
    <sheet name="Instrucciones" sheetId="29" r:id="rId1"/>
    <sheet name="Clasificación Final" sheetId="27" r:id="rId2"/>
    <sheet name="RESUMEN" sheetId="26" r:id="rId3"/>
    <sheet name="TOTALES" sheetId="4" r:id="rId4"/>
    <sheet name="Estadísticas" sheetId="30" r:id="rId5"/>
    <sheet name="Alcor" sheetId="20" r:id="rId6"/>
    <sheet name="Arguedas" sheetId="16" r:id="rId7"/>
    <sheet name="Arjona" sheetId="12" r:id="rId8"/>
    <sheet name="Arriaga" sheetId="14" r:id="rId9"/>
    <sheet name="Bañeza" sheetId="17" r:id="rId10"/>
    <sheet name="Bellmont" sheetId="15" r:id="rId11"/>
    <sheet name="Daniel " sheetId="19" r:id="rId12"/>
    <sheet name="Diez" sheetId="13" r:id="rId13"/>
    <sheet name="Flores" sheetId="9" r:id="rId14"/>
    <sheet name="Grzegorz" sheetId="11" r:id="rId15"/>
    <sheet name="Julián" sheetId="18" r:id="rId16"/>
    <sheet name="López" sheetId="7" r:id="rId17"/>
    <sheet name="Montse" sheetId="2" r:id="rId18"/>
    <sheet name="Pablo" sheetId="28" r:id="rId19"/>
    <sheet name="Panisello" sheetId="10" r:id="rId20"/>
    <sheet name="O" sheetId="21" r:id="rId21"/>
    <sheet name="P" sheetId="22" r:id="rId22"/>
    <sheet name="Q" sheetId="25" r:id="rId23"/>
    <sheet name="R" sheetId="23" r:id="rId24"/>
    <sheet name="S" sheetId="24" r:id="rId25"/>
  </sheets>
  <definedNames>
    <definedName name="_xlnm._FilterDatabase" localSheetId="3" hidden="1">TOTALES!$P$2:$P$24</definedName>
  </definedNames>
  <calcPr calcId="181029"/>
</workbook>
</file>

<file path=xl/calcChain.xml><?xml version="1.0" encoding="utf-8"?>
<calcChain xmlns="http://schemas.openxmlformats.org/spreadsheetml/2006/main">
  <c r="O19" i="27" l="1"/>
  <c r="N19" i="27"/>
  <c r="M19" i="27"/>
  <c r="L19" i="27"/>
  <c r="K19" i="27"/>
  <c r="J19" i="27"/>
  <c r="I19" i="27"/>
  <c r="H19" i="27"/>
  <c r="G19" i="27"/>
  <c r="F19" i="27"/>
  <c r="E19" i="27"/>
  <c r="D19" i="27"/>
  <c r="P19" i="27" s="1"/>
  <c r="C19" i="27"/>
  <c r="B19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P18" i="27" s="1"/>
  <c r="C18" i="27"/>
  <c r="B18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P17" i="27" s="1"/>
  <c r="C17" i="27"/>
  <c r="B17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P16" i="27" s="1"/>
  <c r="C16" i="27"/>
  <c r="B16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P15" i="27" s="1"/>
  <c r="C15" i="27"/>
  <c r="B15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P14" i="27" s="1"/>
  <c r="C14" i="27"/>
  <c r="B14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P13" i="27" s="1"/>
  <c r="C13" i="27"/>
  <c r="B13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P12" i="27" s="1"/>
  <c r="C12" i="27"/>
  <c r="B12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P11" i="27" s="1"/>
  <c r="C11" i="27"/>
  <c r="B11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P10" i="27" s="1"/>
  <c r="C10" i="27"/>
  <c r="B10" i="27"/>
  <c r="O9" i="27"/>
  <c r="N9" i="27"/>
  <c r="M9" i="27"/>
  <c r="L9" i="27"/>
  <c r="K9" i="27"/>
  <c r="J9" i="27"/>
  <c r="I9" i="27"/>
  <c r="H9" i="27"/>
  <c r="G9" i="27"/>
  <c r="F9" i="27"/>
  <c r="E9" i="27"/>
  <c r="D9" i="27"/>
  <c r="P9" i="27" s="1"/>
  <c r="C9" i="27"/>
  <c r="B9" i="27"/>
  <c r="O8" i="27"/>
  <c r="N8" i="27"/>
  <c r="M8" i="27"/>
  <c r="L8" i="27"/>
  <c r="K8" i="27"/>
  <c r="J8" i="27"/>
  <c r="I8" i="27"/>
  <c r="H8" i="27"/>
  <c r="G8" i="27"/>
  <c r="F8" i="27"/>
  <c r="E8" i="27"/>
  <c r="D8" i="27"/>
  <c r="P8" i="27" s="1"/>
  <c r="C8" i="27"/>
  <c r="B8" i="27"/>
  <c r="O7" i="27"/>
  <c r="N7" i="27"/>
  <c r="M7" i="27"/>
  <c r="L7" i="27"/>
  <c r="K7" i="27"/>
  <c r="J7" i="27"/>
  <c r="I7" i="27"/>
  <c r="H7" i="27"/>
  <c r="G7" i="27"/>
  <c r="F7" i="27"/>
  <c r="E7" i="27"/>
  <c r="D7" i="27"/>
  <c r="P7" i="27" s="1"/>
  <c r="C7" i="27"/>
  <c r="B7" i="27"/>
  <c r="O6" i="27"/>
  <c r="P6" i="27" s="1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O5" i="27"/>
  <c r="N5" i="27"/>
  <c r="M5" i="27"/>
  <c r="L5" i="27"/>
  <c r="K5" i="27"/>
  <c r="J5" i="27"/>
  <c r="I5" i="27"/>
  <c r="H5" i="27"/>
  <c r="G5" i="27"/>
  <c r="F5" i="27"/>
  <c r="E5" i="27"/>
  <c r="D5" i="27"/>
  <c r="P5" i="27" s="1"/>
  <c r="C5" i="27"/>
  <c r="B5" i="27"/>
  <c r="A15" i="10"/>
  <c r="A14" i="10"/>
  <c r="A13" i="10"/>
  <c r="A12" i="10"/>
  <c r="A11" i="10"/>
  <c r="A10" i="10"/>
  <c r="A9" i="10"/>
  <c r="A8" i="10"/>
  <c r="A7" i="10"/>
  <c r="A6" i="10"/>
  <c r="A5" i="10"/>
  <c r="A4" i="10"/>
  <c r="A15" i="28"/>
  <c r="A14" i="28"/>
  <c r="A13" i="28"/>
  <c r="A12" i="28"/>
  <c r="A11" i="28"/>
  <c r="A10" i="28"/>
  <c r="A9" i="28"/>
  <c r="A8" i="28"/>
  <c r="A7" i="28"/>
  <c r="A6" i="28"/>
  <c r="A5" i="28"/>
  <c r="A4" i="28"/>
  <c r="A15" i="2"/>
  <c r="A14" i="2"/>
  <c r="A13" i="2"/>
  <c r="A12" i="2"/>
  <c r="A11" i="2"/>
  <c r="A10" i="2"/>
  <c r="A9" i="2"/>
  <c r="A8" i="2"/>
  <c r="A7" i="2"/>
  <c r="A6" i="2"/>
  <c r="A5" i="2"/>
  <c r="A4" i="2"/>
  <c r="A15" i="7"/>
  <c r="A14" i="7"/>
  <c r="A13" i="7"/>
  <c r="A12" i="7"/>
  <c r="A11" i="7"/>
  <c r="A10" i="7"/>
  <c r="A9" i="7"/>
  <c r="A8" i="7"/>
  <c r="A7" i="7"/>
  <c r="A6" i="7"/>
  <c r="A5" i="7"/>
  <c r="A4" i="7"/>
  <c r="A15" i="18"/>
  <c r="A14" i="18"/>
  <c r="A13" i="18"/>
  <c r="A12" i="18"/>
  <c r="A11" i="18"/>
  <c r="A10" i="18"/>
  <c r="A9" i="18"/>
  <c r="A8" i="18"/>
  <c r="A7" i="18"/>
  <c r="A6" i="18"/>
  <c r="A5" i="18"/>
  <c r="A4" i="18"/>
  <c r="A15" i="11"/>
  <c r="A14" i="11"/>
  <c r="A13" i="11"/>
  <c r="A12" i="11"/>
  <c r="A11" i="11"/>
  <c r="A10" i="11"/>
  <c r="A9" i="11"/>
  <c r="A8" i="11"/>
  <c r="A7" i="11"/>
  <c r="A6" i="11"/>
  <c r="A5" i="11"/>
  <c r="A4" i="11"/>
  <c r="A15" i="9"/>
  <c r="A14" i="9"/>
  <c r="A13" i="9"/>
  <c r="A12" i="9"/>
  <c r="A11" i="9"/>
  <c r="A10" i="9"/>
  <c r="A9" i="9"/>
  <c r="A8" i="9"/>
  <c r="A7" i="9"/>
  <c r="A6" i="9"/>
  <c r="A5" i="9"/>
  <c r="A4" i="9"/>
  <c r="G17" i="9"/>
  <c r="G18" i="9"/>
  <c r="G19" i="9" a="1"/>
  <c r="G19" i="9" s="1"/>
  <c r="A15" i="13"/>
  <c r="A14" i="13"/>
  <c r="A13" i="13"/>
  <c r="A12" i="13"/>
  <c r="A11" i="13"/>
  <c r="A10" i="13"/>
  <c r="A9" i="13"/>
  <c r="A8" i="13"/>
  <c r="A7" i="13"/>
  <c r="A6" i="13"/>
  <c r="A5" i="13"/>
  <c r="A4" i="13"/>
  <c r="A15" i="15"/>
  <c r="A14" i="15"/>
  <c r="A13" i="15"/>
  <c r="A12" i="15"/>
  <c r="A11" i="15"/>
  <c r="A10" i="15"/>
  <c r="A9" i="15"/>
  <c r="A8" i="15"/>
  <c r="A7" i="15"/>
  <c r="A6" i="15"/>
  <c r="A5" i="15"/>
  <c r="A4" i="15"/>
  <c r="A15" i="17"/>
  <c r="A14" i="17"/>
  <c r="A13" i="17"/>
  <c r="A12" i="17"/>
  <c r="A11" i="17"/>
  <c r="A10" i="17"/>
  <c r="A9" i="17"/>
  <c r="A8" i="17"/>
  <c r="A7" i="17"/>
  <c r="A6" i="17"/>
  <c r="A5" i="17"/>
  <c r="A4" i="17"/>
  <c r="A15" i="14"/>
  <c r="A14" i="14"/>
  <c r="A13" i="14"/>
  <c r="A12" i="14"/>
  <c r="A11" i="14"/>
  <c r="A10" i="14"/>
  <c r="A9" i="14"/>
  <c r="A8" i="14"/>
  <c r="A7" i="14"/>
  <c r="A6" i="14"/>
  <c r="A5" i="14"/>
  <c r="A4" i="14"/>
  <c r="A15" i="12"/>
  <c r="A14" i="12"/>
  <c r="A13" i="12"/>
  <c r="A12" i="12"/>
  <c r="A11" i="12"/>
  <c r="A10" i="12"/>
  <c r="A9" i="12"/>
  <c r="A8" i="12"/>
  <c r="A7" i="12"/>
  <c r="A6" i="12"/>
  <c r="A5" i="12"/>
  <c r="A4" i="12"/>
  <c r="A15" i="16"/>
  <c r="A14" i="16"/>
  <c r="A13" i="16"/>
  <c r="A12" i="16"/>
  <c r="A11" i="16"/>
  <c r="A10" i="16"/>
  <c r="A9" i="16"/>
  <c r="A8" i="16"/>
  <c r="A7" i="16"/>
  <c r="A6" i="16"/>
  <c r="A5" i="16"/>
  <c r="A4" i="16"/>
  <c r="D2" i="27"/>
  <c r="H4" i="2"/>
  <c r="B56" i="30" l="1"/>
  <c r="B52" i="30"/>
  <c r="B25" i="30"/>
  <c r="C25" i="30"/>
  <c r="B44" i="30"/>
  <c r="B40" i="30"/>
  <c r="S15" i="24"/>
  <c r="S14" i="24"/>
  <c r="S13" i="24"/>
  <c r="S12" i="24"/>
  <c r="S11" i="24"/>
  <c r="S10" i="24"/>
  <c r="S9" i="24"/>
  <c r="S8" i="24"/>
  <c r="S7" i="24"/>
  <c r="S6" i="24"/>
  <c r="S5" i="24"/>
  <c r="S4" i="24"/>
  <c r="S15" i="23"/>
  <c r="S14" i="23"/>
  <c r="T14" i="23" s="1"/>
  <c r="T13" i="23"/>
  <c r="S13" i="23"/>
  <c r="S12" i="23"/>
  <c r="S11" i="23"/>
  <c r="S10" i="23"/>
  <c r="S9" i="23"/>
  <c r="S8" i="23"/>
  <c r="S7" i="23"/>
  <c r="S6" i="23"/>
  <c r="S5" i="23"/>
  <c r="S4" i="23"/>
  <c r="S15" i="25"/>
  <c r="S14" i="25"/>
  <c r="S13" i="25"/>
  <c r="S12" i="25"/>
  <c r="S11" i="25"/>
  <c r="S10" i="25"/>
  <c r="S9" i="25"/>
  <c r="S8" i="25"/>
  <c r="S7" i="25"/>
  <c r="S6" i="25"/>
  <c r="S5" i="25"/>
  <c r="S4" i="25"/>
  <c r="S15" i="22"/>
  <c r="S14" i="22"/>
  <c r="S13" i="22"/>
  <c r="S12" i="22"/>
  <c r="S11" i="22"/>
  <c r="S10" i="22"/>
  <c r="S9" i="22"/>
  <c r="S8" i="22"/>
  <c r="S7" i="22"/>
  <c r="S6" i="22"/>
  <c r="S5" i="22"/>
  <c r="S4" i="22"/>
  <c r="T15" i="21"/>
  <c r="S15" i="21"/>
  <c r="S14" i="21"/>
  <c r="T13" i="21"/>
  <c r="S13" i="21"/>
  <c r="S12" i="21"/>
  <c r="S11" i="21"/>
  <c r="S10" i="21"/>
  <c r="S9" i="21"/>
  <c r="S8" i="21"/>
  <c r="S7" i="21"/>
  <c r="S6" i="21"/>
  <c r="S5" i="21"/>
  <c r="S4" i="21"/>
  <c r="S15" i="20"/>
  <c r="S14" i="20"/>
  <c r="S13" i="20"/>
  <c r="S12" i="20"/>
  <c r="S11" i="20"/>
  <c r="S10" i="20"/>
  <c r="S9" i="20"/>
  <c r="S8" i="20"/>
  <c r="S7" i="20"/>
  <c r="S6" i="20"/>
  <c r="S5" i="20"/>
  <c r="S4" i="20"/>
  <c r="S15" i="19"/>
  <c r="S14" i="19"/>
  <c r="S13" i="19"/>
  <c r="S12" i="19"/>
  <c r="S11" i="19"/>
  <c r="S10" i="19"/>
  <c r="S9" i="19"/>
  <c r="S8" i="19"/>
  <c r="S7" i="19"/>
  <c r="S6" i="19"/>
  <c r="S5" i="19"/>
  <c r="S4" i="19"/>
  <c r="S15" i="18"/>
  <c r="S14" i="18"/>
  <c r="T13" i="18"/>
  <c r="S13" i="18"/>
  <c r="S12" i="18"/>
  <c r="S11" i="18"/>
  <c r="S10" i="18"/>
  <c r="S9" i="18"/>
  <c r="S8" i="18"/>
  <c r="S7" i="18"/>
  <c r="S6" i="18"/>
  <c r="S5" i="18"/>
  <c r="S4" i="18"/>
  <c r="S15" i="17"/>
  <c r="S14" i="17"/>
  <c r="S13" i="17"/>
  <c r="S12" i="17"/>
  <c r="S11" i="17"/>
  <c r="S10" i="17"/>
  <c r="S9" i="17"/>
  <c r="S8" i="17"/>
  <c r="S7" i="17"/>
  <c r="S6" i="17"/>
  <c r="S5" i="17"/>
  <c r="S4" i="17"/>
  <c r="S15" i="16"/>
  <c r="S14" i="16"/>
  <c r="S13" i="16"/>
  <c r="S12" i="16"/>
  <c r="S11" i="16"/>
  <c r="S10" i="16"/>
  <c r="S9" i="16"/>
  <c r="S8" i="16"/>
  <c r="S7" i="16"/>
  <c r="S6" i="16"/>
  <c r="S5" i="16"/>
  <c r="S4" i="16"/>
  <c r="S15" i="15"/>
  <c r="S14" i="15"/>
  <c r="S13" i="15"/>
  <c r="S12" i="15"/>
  <c r="S11" i="15"/>
  <c r="S10" i="15"/>
  <c r="S9" i="15"/>
  <c r="S8" i="15"/>
  <c r="S7" i="15"/>
  <c r="S6" i="15"/>
  <c r="S5" i="15"/>
  <c r="S4" i="15"/>
  <c r="S15" i="14"/>
  <c r="S14" i="14"/>
  <c r="S13" i="14"/>
  <c r="S12" i="14"/>
  <c r="S11" i="14"/>
  <c r="S10" i="14"/>
  <c r="S9" i="14"/>
  <c r="S8" i="14"/>
  <c r="S7" i="14"/>
  <c r="S6" i="14"/>
  <c r="S5" i="14"/>
  <c r="S4" i="14"/>
  <c r="S15" i="13"/>
  <c r="S14" i="13"/>
  <c r="S13" i="13"/>
  <c r="S12" i="13"/>
  <c r="S11" i="13"/>
  <c r="S10" i="13"/>
  <c r="S9" i="13"/>
  <c r="S8" i="13"/>
  <c r="S7" i="13"/>
  <c r="S6" i="13"/>
  <c r="S5" i="13"/>
  <c r="S4" i="13"/>
  <c r="S15" i="12"/>
  <c r="S14" i="12"/>
  <c r="S13" i="12"/>
  <c r="S12" i="12"/>
  <c r="S11" i="12"/>
  <c r="S10" i="12"/>
  <c r="S9" i="12"/>
  <c r="S8" i="12"/>
  <c r="S7" i="12"/>
  <c r="S6" i="12"/>
  <c r="S5" i="12"/>
  <c r="S4" i="12"/>
  <c r="S15" i="11"/>
  <c r="S14" i="11"/>
  <c r="S13" i="11"/>
  <c r="S12" i="11"/>
  <c r="S11" i="11"/>
  <c r="S10" i="11"/>
  <c r="S9" i="11"/>
  <c r="S8" i="11"/>
  <c r="S7" i="11"/>
  <c r="S6" i="11"/>
  <c r="S5" i="11"/>
  <c r="S4" i="11"/>
  <c r="S15" i="10"/>
  <c r="S14" i="10"/>
  <c r="S13" i="10"/>
  <c r="S12" i="10"/>
  <c r="S11" i="10"/>
  <c r="S10" i="10"/>
  <c r="S9" i="10"/>
  <c r="S8" i="10"/>
  <c r="S7" i="10"/>
  <c r="S6" i="10"/>
  <c r="S5" i="10"/>
  <c r="S4" i="10"/>
  <c r="S15" i="9"/>
  <c r="S14" i="9"/>
  <c r="S13" i="9"/>
  <c r="S12" i="9"/>
  <c r="S11" i="9"/>
  <c r="S10" i="9"/>
  <c r="S9" i="9"/>
  <c r="S8" i="9"/>
  <c r="S7" i="9"/>
  <c r="S6" i="9"/>
  <c r="S5" i="9"/>
  <c r="S4" i="9"/>
  <c r="S15" i="28"/>
  <c r="S14" i="28"/>
  <c r="S13" i="28"/>
  <c r="S12" i="28"/>
  <c r="S11" i="28"/>
  <c r="S10" i="28"/>
  <c r="S9" i="28"/>
  <c r="S8" i="28"/>
  <c r="S7" i="28"/>
  <c r="S6" i="28"/>
  <c r="S5" i="28"/>
  <c r="S4" i="28"/>
  <c r="S15" i="7"/>
  <c r="S14" i="7"/>
  <c r="S13" i="7"/>
  <c r="S12" i="7"/>
  <c r="S11" i="7"/>
  <c r="S10" i="7"/>
  <c r="S9" i="7"/>
  <c r="S8" i="7"/>
  <c r="S7" i="7"/>
  <c r="S6" i="7"/>
  <c r="S5" i="7"/>
  <c r="S4" i="7"/>
  <c r="C23" i="4"/>
  <c r="B23" i="4"/>
  <c r="D2" i="30"/>
  <c r="C26" i="30"/>
  <c r="B26" i="30"/>
  <c r="C24" i="30"/>
  <c r="B24" i="30"/>
  <c r="C23" i="30"/>
  <c r="B23" i="30"/>
  <c r="C22" i="30"/>
  <c r="B22" i="30"/>
  <c r="C20" i="30"/>
  <c r="B20" i="30"/>
  <c r="C9" i="30"/>
  <c r="B9" i="30"/>
  <c r="C7" i="30"/>
  <c r="B7" i="30"/>
  <c r="C18" i="30"/>
  <c r="B18" i="30"/>
  <c r="C15" i="30"/>
  <c r="B15" i="30"/>
  <c r="C19" i="30"/>
  <c r="B19" i="30"/>
  <c r="C8" i="30"/>
  <c r="B8" i="30"/>
  <c r="C11" i="30"/>
  <c r="B11" i="30"/>
  <c r="C17" i="30"/>
  <c r="B17" i="30"/>
  <c r="C16" i="30"/>
  <c r="B16" i="30"/>
  <c r="C10" i="30"/>
  <c r="B10" i="30"/>
  <c r="C13" i="30"/>
  <c r="B13" i="30"/>
  <c r="C14" i="30"/>
  <c r="B14" i="30"/>
  <c r="C12" i="30"/>
  <c r="B12" i="30"/>
  <c r="C21" i="30"/>
  <c r="B21" i="30"/>
  <c r="G21" i="24" a="1"/>
  <c r="G21" i="24" s="1"/>
  <c r="F21" i="24" a="1"/>
  <c r="F21" i="24" s="1"/>
  <c r="E21" i="24" a="1"/>
  <c r="E21" i="24" s="1"/>
  <c r="D21" i="24" a="1"/>
  <c r="D21" i="24" s="1"/>
  <c r="C21" i="24" a="1"/>
  <c r="C21" i="24" s="1"/>
  <c r="B21" i="24" a="1"/>
  <c r="B21" i="24" s="1"/>
  <c r="G20" i="24"/>
  <c r="F20" i="24"/>
  <c r="E20" i="24"/>
  <c r="D20" i="24"/>
  <c r="C20" i="24"/>
  <c r="B20" i="24"/>
  <c r="G19" i="24" a="1"/>
  <c r="G19" i="24" s="1"/>
  <c r="F19" i="24" a="1"/>
  <c r="F19" i="24" s="1"/>
  <c r="E19" i="24" a="1"/>
  <c r="E19" i="24" s="1"/>
  <c r="D19" i="24" a="1"/>
  <c r="D19" i="24" s="1"/>
  <c r="C19" i="24" a="1"/>
  <c r="C19" i="24" s="1"/>
  <c r="B19" i="24" a="1"/>
  <c r="B19" i="24" s="1"/>
  <c r="G18" i="24"/>
  <c r="F18" i="24"/>
  <c r="E18" i="24"/>
  <c r="D18" i="24"/>
  <c r="C18" i="24"/>
  <c r="B18" i="24"/>
  <c r="G17" i="24"/>
  <c r="F17" i="24"/>
  <c r="E17" i="24"/>
  <c r="D17" i="24"/>
  <c r="C17" i="24"/>
  <c r="B17" i="24"/>
  <c r="H15" i="24"/>
  <c r="K15" i="24" s="1"/>
  <c r="H14" i="24"/>
  <c r="K14" i="24" s="1"/>
  <c r="H13" i="24"/>
  <c r="K13" i="24" s="1"/>
  <c r="H12" i="24"/>
  <c r="K12" i="24" s="1"/>
  <c r="H11" i="24"/>
  <c r="K11" i="24" s="1"/>
  <c r="H10" i="24"/>
  <c r="K10" i="24" s="1"/>
  <c r="H9" i="24"/>
  <c r="K9" i="24" s="1"/>
  <c r="H8" i="24"/>
  <c r="K8" i="24" s="1"/>
  <c r="H7" i="24"/>
  <c r="K7" i="24" s="1"/>
  <c r="H6" i="24"/>
  <c r="K6" i="24" s="1"/>
  <c r="H5" i="24"/>
  <c r="K5" i="24" s="1"/>
  <c r="H4" i="24"/>
  <c r="A1" i="24"/>
  <c r="G21" i="23" a="1"/>
  <c r="G21" i="23" s="1"/>
  <c r="F21" i="23" a="1"/>
  <c r="F21" i="23" s="1"/>
  <c r="E21" i="23" a="1"/>
  <c r="E21" i="23" s="1"/>
  <c r="D21" i="23" a="1"/>
  <c r="D21" i="23" s="1"/>
  <c r="C21" i="23" a="1"/>
  <c r="C21" i="23" s="1"/>
  <c r="B21" i="23" a="1"/>
  <c r="B21" i="23" s="1"/>
  <c r="G20" i="23"/>
  <c r="F20" i="23"/>
  <c r="E20" i="23"/>
  <c r="D20" i="23"/>
  <c r="C20" i="23"/>
  <c r="B20" i="23"/>
  <c r="G19" i="23" a="1"/>
  <c r="G19" i="23" s="1"/>
  <c r="F19" i="23" a="1"/>
  <c r="F19" i="23" s="1"/>
  <c r="E19" i="23" a="1"/>
  <c r="E19" i="23" s="1"/>
  <c r="D19" i="23" a="1"/>
  <c r="D19" i="23" s="1"/>
  <c r="C19" i="23" a="1"/>
  <c r="C19" i="23" s="1"/>
  <c r="B19" i="23" a="1"/>
  <c r="B19" i="23" s="1"/>
  <c r="G18" i="23"/>
  <c r="F18" i="23"/>
  <c r="E18" i="23"/>
  <c r="D18" i="23"/>
  <c r="C18" i="23"/>
  <c r="B18" i="23"/>
  <c r="G17" i="23"/>
  <c r="F17" i="23"/>
  <c r="E17" i="23"/>
  <c r="D17" i="23"/>
  <c r="D22" i="23" s="1"/>
  <c r="C17" i="23"/>
  <c r="B17" i="23"/>
  <c r="H15" i="23"/>
  <c r="T15" i="23" s="1"/>
  <c r="H14" i="23"/>
  <c r="K14" i="23" s="1"/>
  <c r="H13" i="23"/>
  <c r="K13" i="23" s="1"/>
  <c r="H12" i="23"/>
  <c r="K12" i="23" s="1"/>
  <c r="H11" i="23"/>
  <c r="K11" i="23" s="1"/>
  <c r="K10" i="23"/>
  <c r="H10" i="23"/>
  <c r="T10" i="23" s="1"/>
  <c r="H9" i="23"/>
  <c r="K9" i="23" s="1"/>
  <c r="H8" i="23"/>
  <c r="K8" i="23" s="1"/>
  <c r="H7" i="23"/>
  <c r="K7" i="23" s="1"/>
  <c r="H6" i="23"/>
  <c r="K6" i="23" s="1"/>
  <c r="H5" i="23"/>
  <c r="K5" i="23" s="1"/>
  <c r="H4" i="23"/>
  <c r="D23" i="4" s="1"/>
  <c r="A1" i="23"/>
  <c r="G21" i="25" a="1"/>
  <c r="G21" i="25" s="1"/>
  <c r="F21" i="25" a="1"/>
  <c r="F21" i="25" s="1"/>
  <c r="E21" i="25" a="1"/>
  <c r="E21" i="25" s="1"/>
  <c r="D21" i="25" a="1"/>
  <c r="D21" i="25" s="1"/>
  <c r="C21" i="25" a="1"/>
  <c r="C21" i="25" s="1"/>
  <c r="B21" i="25" a="1"/>
  <c r="B21" i="25" s="1"/>
  <c r="G20" i="25"/>
  <c r="F20" i="25"/>
  <c r="E20" i="25"/>
  <c r="D20" i="25"/>
  <c r="C20" i="25"/>
  <c r="B20" i="25"/>
  <c r="G19" i="25" a="1"/>
  <c r="G19" i="25" s="1"/>
  <c r="F19" i="25" a="1"/>
  <c r="F19" i="25" s="1"/>
  <c r="E19" i="25" a="1"/>
  <c r="E19" i="25" s="1"/>
  <c r="D19" i="25" a="1"/>
  <c r="D19" i="25" s="1"/>
  <c r="C19" i="25" a="1"/>
  <c r="C19" i="25" s="1"/>
  <c r="B19" i="25" a="1"/>
  <c r="B19" i="25" s="1"/>
  <c r="G18" i="25"/>
  <c r="F18" i="25"/>
  <c r="E18" i="25"/>
  <c r="D18" i="25"/>
  <c r="C18" i="25"/>
  <c r="B18" i="25"/>
  <c r="G17" i="25"/>
  <c r="F17" i="25"/>
  <c r="E17" i="25"/>
  <c r="D17" i="25"/>
  <c r="C17" i="25"/>
  <c r="B17" i="25"/>
  <c r="H15" i="25"/>
  <c r="K15" i="25" s="1"/>
  <c r="H14" i="25"/>
  <c r="K14" i="25" s="1"/>
  <c r="H13" i="25"/>
  <c r="T13" i="25" s="1"/>
  <c r="H12" i="25"/>
  <c r="K12" i="25" s="1"/>
  <c r="H11" i="25"/>
  <c r="K11" i="25" s="1"/>
  <c r="H10" i="25"/>
  <c r="K10" i="25" s="1"/>
  <c r="L10" i="25" s="1"/>
  <c r="H9" i="25"/>
  <c r="K9" i="25" s="1"/>
  <c r="H8" i="25"/>
  <c r="K8" i="25" s="1"/>
  <c r="H7" i="25"/>
  <c r="T7" i="25" s="1"/>
  <c r="H6" i="25"/>
  <c r="K6" i="25" s="1"/>
  <c r="H5" i="25"/>
  <c r="K5" i="25" s="1"/>
  <c r="H4" i="25"/>
  <c r="T4" i="25" s="1"/>
  <c r="A1" i="25"/>
  <c r="G21" i="22" a="1"/>
  <c r="G21" i="22" s="1"/>
  <c r="F21" i="22" a="1"/>
  <c r="F21" i="22" s="1"/>
  <c r="E21" i="22" a="1"/>
  <c r="E21" i="22" s="1"/>
  <c r="D21" i="22" a="1"/>
  <c r="D21" i="22" s="1"/>
  <c r="C21" i="22" a="1"/>
  <c r="C21" i="22" s="1"/>
  <c r="B21" i="22" a="1"/>
  <c r="B21" i="22" s="1"/>
  <c r="G20" i="22"/>
  <c r="F20" i="22"/>
  <c r="E20" i="22"/>
  <c r="E22" i="22" s="1"/>
  <c r="D20" i="22"/>
  <c r="C20" i="22"/>
  <c r="B20" i="22"/>
  <c r="G19" i="22" a="1"/>
  <c r="G19" i="22" s="1"/>
  <c r="F19" i="22" a="1"/>
  <c r="F19" i="22" s="1"/>
  <c r="E19" i="22" a="1"/>
  <c r="E19" i="22" s="1"/>
  <c r="D19" i="22" a="1"/>
  <c r="D19" i="22" s="1"/>
  <c r="C19" i="22" a="1"/>
  <c r="C19" i="22" s="1"/>
  <c r="B19" i="22" a="1"/>
  <c r="B19" i="22" s="1"/>
  <c r="G18" i="22"/>
  <c r="F18" i="22"/>
  <c r="E18" i="22"/>
  <c r="D18" i="22"/>
  <c r="C18" i="22"/>
  <c r="B18" i="22"/>
  <c r="B22" i="22" s="1"/>
  <c r="G17" i="22"/>
  <c r="F17" i="22"/>
  <c r="E17" i="22"/>
  <c r="D17" i="22"/>
  <c r="C17" i="22"/>
  <c r="B17" i="22"/>
  <c r="H15" i="22"/>
  <c r="K15" i="22" s="1"/>
  <c r="H14" i="22"/>
  <c r="K14" i="22" s="1"/>
  <c r="H13" i="22"/>
  <c r="K13" i="22" s="1"/>
  <c r="H12" i="22"/>
  <c r="K12" i="22" s="1"/>
  <c r="H11" i="22"/>
  <c r="K11" i="22" s="1"/>
  <c r="H10" i="22"/>
  <c r="T10" i="22" s="1"/>
  <c r="H9" i="22"/>
  <c r="K9" i="22" s="1"/>
  <c r="H8" i="22"/>
  <c r="K8" i="22" s="1"/>
  <c r="H7" i="22"/>
  <c r="K7" i="22" s="1"/>
  <c r="H6" i="22"/>
  <c r="K6" i="22" s="1"/>
  <c r="H5" i="22"/>
  <c r="T5" i="22" s="1"/>
  <c r="H4" i="22"/>
  <c r="T4" i="22" s="1"/>
  <c r="A1" i="22"/>
  <c r="G21" i="21" a="1"/>
  <c r="G21" i="21" s="1"/>
  <c r="F21" i="21" a="1"/>
  <c r="F21" i="21" s="1"/>
  <c r="E21" i="21" a="1"/>
  <c r="E21" i="21" s="1"/>
  <c r="D21" i="21" a="1"/>
  <c r="D21" i="21" s="1"/>
  <c r="C21" i="21" a="1"/>
  <c r="C21" i="21" s="1"/>
  <c r="B21" i="21" a="1"/>
  <c r="B21" i="21" s="1"/>
  <c r="G20" i="21"/>
  <c r="F20" i="21"/>
  <c r="E20" i="21"/>
  <c r="D20" i="21"/>
  <c r="D22" i="21" s="1"/>
  <c r="C20" i="21"/>
  <c r="B20" i="21"/>
  <c r="G19" i="21" a="1"/>
  <c r="G19" i="21" s="1"/>
  <c r="F19" i="21" a="1"/>
  <c r="F19" i="21" s="1"/>
  <c r="E19" i="21" a="1"/>
  <c r="E19" i="21" s="1"/>
  <c r="D19" i="21" a="1"/>
  <c r="D19" i="21" s="1"/>
  <c r="C19" i="21" a="1"/>
  <c r="C19" i="21" s="1"/>
  <c r="B19" i="21" a="1"/>
  <c r="B19" i="21" s="1"/>
  <c r="G18" i="21"/>
  <c r="F18" i="21"/>
  <c r="E18" i="21"/>
  <c r="D18" i="21"/>
  <c r="C18" i="21"/>
  <c r="B18" i="21"/>
  <c r="G17" i="21"/>
  <c r="F17" i="21"/>
  <c r="F22" i="21" s="1"/>
  <c r="E17" i="21"/>
  <c r="D17" i="21"/>
  <c r="C17" i="21"/>
  <c r="B17" i="21"/>
  <c r="H15" i="21"/>
  <c r="K15" i="21" s="1"/>
  <c r="H14" i="21"/>
  <c r="K14" i="21" s="1"/>
  <c r="H13" i="21"/>
  <c r="K13" i="21" s="1"/>
  <c r="H12" i="21"/>
  <c r="T12" i="21" s="1"/>
  <c r="H11" i="21"/>
  <c r="K11" i="21" s="1"/>
  <c r="H10" i="21"/>
  <c r="T10" i="21" s="1"/>
  <c r="H9" i="21"/>
  <c r="K9" i="21" s="1"/>
  <c r="H8" i="21"/>
  <c r="K8" i="21" s="1"/>
  <c r="H7" i="21"/>
  <c r="K7" i="21" s="1"/>
  <c r="K6" i="21"/>
  <c r="H6" i="21"/>
  <c r="H5" i="21"/>
  <c r="H4" i="21"/>
  <c r="A1" i="21"/>
  <c r="G21" i="20" a="1"/>
  <c r="G21" i="20" s="1"/>
  <c r="F21" i="20" a="1"/>
  <c r="F21" i="20" s="1"/>
  <c r="E21" i="20" a="1"/>
  <c r="E21" i="20" s="1"/>
  <c r="D21" i="20" a="1"/>
  <c r="D21" i="20" s="1"/>
  <c r="C21" i="20" a="1"/>
  <c r="C21" i="20" s="1"/>
  <c r="B21" i="20" a="1"/>
  <c r="B21" i="20" s="1"/>
  <c r="G20" i="20"/>
  <c r="F20" i="20"/>
  <c r="E20" i="20"/>
  <c r="D20" i="20"/>
  <c r="C20" i="20"/>
  <c r="B20" i="20"/>
  <c r="G19" i="20" a="1"/>
  <c r="G19" i="20" s="1"/>
  <c r="F19" i="20" a="1"/>
  <c r="F19" i="20" s="1"/>
  <c r="E19" i="20" a="1"/>
  <c r="E19" i="20" s="1"/>
  <c r="D19" i="20" a="1"/>
  <c r="D19" i="20" s="1"/>
  <c r="C19" i="20" a="1"/>
  <c r="C19" i="20" s="1"/>
  <c r="B19" i="20" a="1"/>
  <c r="B19" i="20" s="1"/>
  <c r="G18" i="20"/>
  <c r="F18" i="20"/>
  <c r="E18" i="20"/>
  <c r="D18" i="20"/>
  <c r="C18" i="20"/>
  <c r="B18" i="20"/>
  <c r="G17" i="20"/>
  <c r="F17" i="20"/>
  <c r="E17" i="20"/>
  <c r="D17" i="20"/>
  <c r="C17" i="20"/>
  <c r="C22" i="20" s="1"/>
  <c r="B17" i="20"/>
  <c r="H15" i="20"/>
  <c r="K15" i="20" s="1"/>
  <c r="H14" i="20"/>
  <c r="K14" i="20" s="1"/>
  <c r="H13" i="20"/>
  <c r="K13" i="20" s="1"/>
  <c r="H12" i="20"/>
  <c r="K12" i="20" s="1"/>
  <c r="H11" i="20"/>
  <c r="K11" i="20" s="1"/>
  <c r="H10" i="20"/>
  <c r="K10" i="20" s="1"/>
  <c r="H9" i="20"/>
  <c r="K9" i="20" s="1"/>
  <c r="H8" i="20"/>
  <c r="K8" i="20" s="1"/>
  <c r="L8" i="20" s="1"/>
  <c r="H7" i="20"/>
  <c r="K7" i="20" s="1"/>
  <c r="H6" i="20"/>
  <c r="K6" i="20" s="1"/>
  <c r="H5" i="20"/>
  <c r="H4" i="20"/>
  <c r="T4" i="20" s="1"/>
  <c r="A1" i="20"/>
  <c r="G21" i="19" a="1"/>
  <c r="G21" i="19" s="1"/>
  <c r="F21" i="19" a="1"/>
  <c r="F21" i="19" s="1"/>
  <c r="E21" i="19" a="1"/>
  <c r="E21" i="19" s="1"/>
  <c r="D21" i="19" a="1"/>
  <c r="D21" i="19" s="1"/>
  <c r="C21" i="19" a="1"/>
  <c r="C21" i="19" s="1"/>
  <c r="B21" i="19" a="1"/>
  <c r="B21" i="19" s="1"/>
  <c r="G20" i="19"/>
  <c r="F20" i="19"/>
  <c r="E20" i="19"/>
  <c r="D20" i="19"/>
  <c r="C20" i="19"/>
  <c r="B20" i="19"/>
  <c r="G19" i="19" a="1"/>
  <c r="G19" i="19" s="1"/>
  <c r="F19" i="19" a="1"/>
  <c r="F19" i="19" s="1"/>
  <c r="E19" i="19" a="1"/>
  <c r="E19" i="19" s="1"/>
  <c r="D19" i="19" a="1"/>
  <c r="D19" i="19" s="1"/>
  <c r="C19" i="19" a="1"/>
  <c r="C19" i="19" s="1"/>
  <c r="B19" i="19" a="1"/>
  <c r="B19" i="19" s="1"/>
  <c r="G18" i="19"/>
  <c r="F18" i="19"/>
  <c r="E18" i="19"/>
  <c r="D18" i="19"/>
  <c r="C18" i="19"/>
  <c r="B18" i="19"/>
  <c r="G17" i="19"/>
  <c r="F17" i="19"/>
  <c r="E17" i="19"/>
  <c r="D17" i="19"/>
  <c r="C17" i="19"/>
  <c r="B17" i="19"/>
  <c r="H15" i="19"/>
  <c r="K15" i="19" s="1"/>
  <c r="H14" i="19"/>
  <c r="K14" i="19" s="1"/>
  <c r="H13" i="19"/>
  <c r="K13" i="19" s="1"/>
  <c r="H12" i="19"/>
  <c r="K12" i="19" s="1"/>
  <c r="H11" i="19"/>
  <c r="K11" i="19" s="1"/>
  <c r="H10" i="19"/>
  <c r="K10" i="19" s="1"/>
  <c r="H9" i="19"/>
  <c r="K9" i="19" s="1"/>
  <c r="H8" i="19"/>
  <c r="K8" i="19" s="1"/>
  <c r="H7" i="19"/>
  <c r="K7" i="19" s="1"/>
  <c r="H6" i="19"/>
  <c r="K6" i="19" s="1"/>
  <c r="H5" i="19"/>
  <c r="H4" i="19"/>
  <c r="A1" i="19"/>
  <c r="G21" i="18" a="1"/>
  <c r="G21" i="18" s="1"/>
  <c r="F21" i="18" a="1"/>
  <c r="F21" i="18" s="1"/>
  <c r="E21" i="18" a="1"/>
  <c r="E21" i="18" s="1"/>
  <c r="D21" i="18" a="1"/>
  <c r="D21" i="18" s="1"/>
  <c r="C21" i="18" a="1"/>
  <c r="C21" i="18" s="1"/>
  <c r="B21" i="18" a="1"/>
  <c r="B21" i="18" s="1"/>
  <c r="G20" i="18"/>
  <c r="F20" i="18"/>
  <c r="E20" i="18"/>
  <c r="D20" i="18"/>
  <c r="C20" i="18"/>
  <c r="B20" i="18"/>
  <c r="G19" i="18" a="1"/>
  <c r="G19" i="18" s="1"/>
  <c r="F19" i="18" a="1"/>
  <c r="F19" i="18" s="1"/>
  <c r="E19" i="18" a="1"/>
  <c r="E19" i="18" s="1"/>
  <c r="D19" i="18" a="1"/>
  <c r="D19" i="18" s="1"/>
  <c r="C19" i="18" a="1"/>
  <c r="C19" i="18" s="1"/>
  <c r="B19" i="18" a="1"/>
  <c r="B19" i="18" s="1"/>
  <c r="G18" i="18"/>
  <c r="F18" i="18"/>
  <c r="E18" i="18"/>
  <c r="D18" i="18"/>
  <c r="C18" i="18"/>
  <c r="B18" i="18"/>
  <c r="G17" i="18"/>
  <c r="F17" i="18"/>
  <c r="E17" i="18"/>
  <c r="D17" i="18"/>
  <c r="C17" i="18"/>
  <c r="B17" i="18"/>
  <c r="H15" i="18"/>
  <c r="K15" i="18" s="1"/>
  <c r="H14" i="18"/>
  <c r="K14" i="18" s="1"/>
  <c r="L14" i="18" s="1"/>
  <c r="H13" i="18"/>
  <c r="K13" i="18" s="1"/>
  <c r="H12" i="18"/>
  <c r="K12" i="18" s="1"/>
  <c r="H11" i="18"/>
  <c r="K11" i="18" s="1"/>
  <c r="H10" i="18"/>
  <c r="T10" i="18" s="1"/>
  <c r="H9" i="18"/>
  <c r="K9" i="18" s="1"/>
  <c r="H8" i="18"/>
  <c r="H7" i="18"/>
  <c r="K7" i="18" s="1"/>
  <c r="H6" i="18"/>
  <c r="H5" i="18"/>
  <c r="H4" i="18"/>
  <c r="K4" i="18" s="1"/>
  <c r="L4" i="18" s="1"/>
  <c r="P4" i="18" s="1"/>
  <c r="A1" i="18"/>
  <c r="G21" i="17" a="1"/>
  <c r="G21" i="17" s="1"/>
  <c r="F21" i="17" a="1"/>
  <c r="F21" i="17" s="1"/>
  <c r="E21" i="17" a="1"/>
  <c r="E21" i="17" s="1"/>
  <c r="D21" i="17" a="1"/>
  <c r="D21" i="17" s="1"/>
  <c r="C21" i="17" a="1"/>
  <c r="C21" i="17" s="1"/>
  <c r="B21" i="17" a="1"/>
  <c r="B21" i="17" s="1"/>
  <c r="G20" i="17"/>
  <c r="F20" i="17"/>
  <c r="E20" i="17"/>
  <c r="D20" i="17"/>
  <c r="C20" i="17"/>
  <c r="B20" i="17"/>
  <c r="G19" i="17" a="1"/>
  <c r="G19" i="17" s="1"/>
  <c r="F19" i="17" a="1"/>
  <c r="F19" i="17" s="1"/>
  <c r="E19" i="17" a="1"/>
  <c r="E19" i="17" s="1"/>
  <c r="D19" i="17" a="1"/>
  <c r="D19" i="17" s="1"/>
  <c r="C19" i="17" a="1"/>
  <c r="C19" i="17" s="1"/>
  <c r="B19" i="17" a="1"/>
  <c r="B19" i="17" s="1"/>
  <c r="G18" i="17"/>
  <c r="F18" i="17"/>
  <c r="E18" i="17"/>
  <c r="D18" i="17"/>
  <c r="C18" i="17"/>
  <c r="B18" i="17"/>
  <c r="G17" i="17"/>
  <c r="F17" i="17"/>
  <c r="F22" i="17" s="1"/>
  <c r="E17" i="17"/>
  <c r="D17" i="17"/>
  <c r="C17" i="17"/>
  <c r="B17" i="17"/>
  <c r="H15" i="17"/>
  <c r="K15" i="17" s="1"/>
  <c r="H14" i="17"/>
  <c r="K14" i="17" s="1"/>
  <c r="H13" i="17"/>
  <c r="K13" i="17" s="1"/>
  <c r="H12" i="17"/>
  <c r="K12" i="17" s="1"/>
  <c r="H11" i="17"/>
  <c r="K11" i="17" s="1"/>
  <c r="H10" i="17"/>
  <c r="T10" i="17" s="1"/>
  <c r="H9" i="17"/>
  <c r="K9" i="17" s="1"/>
  <c r="H8" i="17"/>
  <c r="K8" i="17" s="1"/>
  <c r="H7" i="17"/>
  <c r="K7" i="17" s="1"/>
  <c r="H6" i="17"/>
  <c r="K6" i="17" s="1"/>
  <c r="H5" i="17"/>
  <c r="H4" i="17"/>
  <c r="T4" i="17" s="1"/>
  <c r="A1" i="17"/>
  <c r="G21" i="16" a="1"/>
  <c r="G21" i="16" s="1"/>
  <c r="F21" i="16" a="1"/>
  <c r="F21" i="16" s="1"/>
  <c r="E21" i="16" a="1"/>
  <c r="E21" i="16" s="1"/>
  <c r="D21" i="16" a="1"/>
  <c r="D21" i="16" s="1"/>
  <c r="C21" i="16" a="1"/>
  <c r="C21" i="16" s="1"/>
  <c r="B21" i="16" a="1"/>
  <c r="B21" i="16" s="1"/>
  <c r="G20" i="16"/>
  <c r="F20" i="16"/>
  <c r="E20" i="16"/>
  <c r="D20" i="16"/>
  <c r="C20" i="16"/>
  <c r="B20" i="16"/>
  <c r="G19" i="16" a="1"/>
  <c r="G19" i="16" s="1"/>
  <c r="F19" i="16" a="1"/>
  <c r="F19" i="16" s="1"/>
  <c r="E19" i="16" a="1"/>
  <c r="E19" i="16" s="1"/>
  <c r="D19" i="16" a="1"/>
  <c r="D19" i="16" s="1"/>
  <c r="C19" i="16" a="1"/>
  <c r="C19" i="16" s="1"/>
  <c r="B19" i="16" a="1"/>
  <c r="B19" i="16" s="1"/>
  <c r="G18" i="16"/>
  <c r="F18" i="16"/>
  <c r="E18" i="16"/>
  <c r="D18" i="16"/>
  <c r="C18" i="16"/>
  <c r="B18" i="16"/>
  <c r="G17" i="16"/>
  <c r="F17" i="16"/>
  <c r="E17" i="16"/>
  <c r="D17" i="16"/>
  <c r="C17" i="16"/>
  <c r="B17" i="16"/>
  <c r="H15" i="16"/>
  <c r="K15" i="16" s="1"/>
  <c r="H14" i="16"/>
  <c r="K14" i="16" s="1"/>
  <c r="H13" i="16"/>
  <c r="K13" i="16" s="1"/>
  <c r="H12" i="16"/>
  <c r="K12" i="16" s="1"/>
  <c r="H11" i="16"/>
  <c r="K11" i="16" s="1"/>
  <c r="H10" i="16"/>
  <c r="K10" i="16" s="1"/>
  <c r="H9" i="16"/>
  <c r="K9" i="16" s="1"/>
  <c r="H8" i="16"/>
  <c r="K8" i="16" s="1"/>
  <c r="H7" i="16"/>
  <c r="K7" i="16" s="1"/>
  <c r="H6" i="16"/>
  <c r="K6" i="16" s="1"/>
  <c r="H5" i="16"/>
  <c r="H4" i="16"/>
  <c r="T4" i="16" s="1"/>
  <c r="A1" i="16"/>
  <c r="G21" i="15" a="1"/>
  <c r="G21" i="15" s="1"/>
  <c r="F21" i="15" a="1"/>
  <c r="F21" i="15" s="1"/>
  <c r="E21" i="15" a="1"/>
  <c r="E21" i="15" s="1"/>
  <c r="D21" i="15" a="1"/>
  <c r="D21" i="15" s="1"/>
  <c r="C21" i="15" a="1"/>
  <c r="C21" i="15" s="1"/>
  <c r="B21" i="15" a="1"/>
  <c r="B21" i="15" s="1"/>
  <c r="G20" i="15"/>
  <c r="F20" i="15"/>
  <c r="E20" i="15"/>
  <c r="D20" i="15"/>
  <c r="C20" i="15"/>
  <c r="B20" i="15"/>
  <c r="G19" i="15" a="1"/>
  <c r="G19" i="15" s="1"/>
  <c r="F19" i="15" a="1"/>
  <c r="F19" i="15" s="1"/>
  <c r="E19" i="15" a="1"/>
  <c r="E19" i="15" s="1"/>
  <c r="D19" i="15" a="1"/>
  <c r="D19" i="15" s="1"/>
  <c r="C19" i="15" a="1"/>
  <c r="C19" i="15" s="1"/>
  <c r="B19" i="15" a="1"/>
  <c r="B19" i="15" s="1"/>
  <c r="G18" i="15"/>
  <c r="F18" i="15"/>
  <c r="E18" i="15"/>
  <c r="D18" i="15"/>
  <c r="C18" i="15"/>
  <c r="B18" i="15"/>
  <c r="G17" i="15"/>
  <c r="F17" i="15"/>
  <c r="E17" i="15"/>
  <c r="D17" i="15"/>
  <c r="C17" i="15"/>
  <c r="B17" i="15"/>
  <c r="H15" i="15"/>
  <c r="K15" i="15" s="1"/>
  <c r="H14" i="15"/>
  <c r="K14" i="15" s="1"/>
  <c r="H13" i="15"/>
  <c r="K13" i="15" s="1"/>
  <c r="H12" i="15"/>
  <c r="K12" i="15" s="1"/>
  <c r="H11" i="15"/>
  <c r="K11" i="15" s="1"/>
  <c r="H10" i="15"/>
  <c r="T10" i="15" s="1"/>
  <c r="H9" i="15"/>
  <c r="K9" i="15" s="1"/>
  <c r="H8" i="15"/>
  <c r="K8" i="15" s="1"/>
  <c r="H7" i="15"/>
  <c r="K7" i="15" s="1"/>
  <c r="H6" i="15"/>
  <c r="K6" i="15" s="1"/>
  <c r="H5" i="15"/>
  <c r="H4" i="15"/>
  <c r="A1" i="15"/>
  <c r="G21" i="14" a="1"/>
  <c r="G21" i="14" s="1"/>
  <c r="F21" i="14" a="1"/>
  <c r="F21" i="14" s="1"/>
  <c r="E21" i="14" a="1"/>
  <c r="E21" i="14" s="1"/>
  <c r="D21" i="14" a="1"/>
  <c r="D21" i="14" s="1"/>
  <c r="C21" i="14" a="1"/>
  <c r="C21" i="14" s="1"/>
  <c r="B21" i="14" a="1"/>
  <c r="B21" i="14" s="1"/>
  <c r="G20" i="14"/>
  <c r="F20" i="14"/>
  <c r="E20" i="14"/>
  <c r="D20" i="14"/>
  <c r="C20" i="14"/>
  <c r="B20" i="14"/>
  <c r="G19" i="14" a="1"/>
  <c r="G19" i="14" s="1"/>
  <c r="F19" i="14" a="1"/>
  <c r="F19" i="14" s="1"/>
  <c r="E19" i="14" a="1"/>
  <c r="E19" i="14" s="1"/>
  <c r="D19" i="14" a="1"/>
  <c r="D19" i="14" s="1"/>
  <c r="C19" i="14" a="1"/>
  <c r="C19" i="14" s="1"/>
  <c r="B19" i="14" a="1"/>
  <c r="B19" i="14" s="1"/>
  <c r="G18" i="14"/>
  <c r="F18" i="14"/>
  <c r="E18" i="14"/>
  <c r="D18" i="14"/>
  <c r="C18" i="14"/>
  <c r="B18" i="14"/>
  <c r="G17" i="14"/>
  <c r="F17" i="14"/>
  <c r="E17" i="14"/>
  <c r="D17" i="14"/>
  <c r="C17" i="14"/>
  <c r="B17" i="14"/>
  <c r="H15" i="14"/>
  <c r="T15" i="14" s="1"/>
  <c r="H14" i="14"/>
  <c r="K14" i="14" s="1"/>
  <c r="H13" i="14"/>
  <c r="K13" i="14" s="1"/>
  <c r="H12" i="14"/>
  <c r="K12" i="14" s="1"/>
  <c r="H11" i="14"/>
  <c r="K11" i="14" s="1"/>
  <c r="L11" i="14" s="1"/>
  <c r="H10" i="14"/>
  <c r="K10" i="14" s="1"/>
  <c r="H9" i="14"/>
  <c r="K9" i="14" s="1"/>
  <c r="H8" i="14"/>
  <c r="K8" i="14" s="1"/>
  <c r="H7" i="14"/>
  <c r="H6" i="14"/>
  <c r="K6" i="14" s="1"/>
  <c r="H5" i="14"/>
  <c r="K5" i="14" s="1"/>
  <c r="H4" i="14"/>
  <c r="A1" i="14"/>
  <c r="G21" i="13" a="1"/>
  <c r="G21" i="13" s="1"/>
  <c r="F21" i="13" a="1"/>
  <c r="F21" i="13" s="1"/>
  <c r="E21" i="13" a="1"/>
  <c r="E21" i="13" s="1"/>
  <c r="D21" i="13" a="1"/>
  <c r="D21" i="13" s="1"/>
  <c r="C21" i="13" a="1"/>
  <c r="C21" i="13" s="1"/>
  <c r="B21" i="13" a="1"/>
  <c r="B21" i="13" s="1"/>
  <c r="G20" i="13"/>
  <c r="F20" i="13"/>
  <c r="E20" i="13"/>
  <c r="D20" i="13"/>
  <c r="C20" i="13"/>
  <c r="B20" i="13"/>
  <c r="G19" i="13" a="1"/>
  <c r="G19" i="13" s="1"/>
  <c r="F19" i="13" a="1"/>
  <c r="F19" i="13" s="1"/>
  <c r="E19" i="13" a="1"/>
  <c r="E19" i="13" s="1"/>
  <c r="D19" i="13" a="1"/>
  <c r="D19" i="13" s="1"/>
  <c r="C19" i="13" a="1"/>
  <c r="C19" i="13" s="1"/>
  <c r="B19" i="13" a="1"/>
  <c r="B19" i="13" s="1"/>
  <c r="G18" i="13"/>
  <c r="F18" i="13"/>
  <c r="E18" i="13"/>
  <c r="D18" i="13"/>
  <c r="C18" i="13"/>
  <c r="B18" i="13"/>
  <c r="G17" i="13"/>
  <c r="F17" i="13"/>
  <c r="E17" i="13"/>
  <c r="D17" i="13"/>
  <c r="C17" i="13"/>
  <c r="B17" i="13"/>
  <c r="K15" i="13"/>
  <c r="H15" i="13"/>
  <c r="T15" i="13" s="1"/>
  <c r="H14" i="13"/>
  <c r="K14" i="13" s="1"/>
  <c r="H13" i="13"/>
  <c r="K13" i="13" s="1"/>
  <c r="H12" i="13"/>
  <c r="K12" i="13" s="1"/>
  <c r="H11" i="13"/>
  <c r="K11" i="13" s="1"/>
  <c r="H10" i="13"/>
  <c r="K10" i="13" s="1"/>
  <c r="H9" i="13"/>
  <c r="K9" i="13" s="1"/>
  <c r="H8" i="13"/>
  <c r="K8" i="13" s="1"/>
  <c r="H7" i="13"/>
  <c r="K7" i="13" s="1"/>
  <c r="H6" i="13"/>
  <c r="K6" i="13" s="1"/>
  <c r="H5" i="13"/>
  <c r="H4" i="13"/>
  <c r="A1" i="13"/>
  <c r="G21" i="12" a="1"/>
  <c r="G21" i="12" s="1"/>
  <c r="F21" i="12" a="1"/>
  <c r="F21" i="12" s="1"/>
  <c r="E21" i="12" a="1"/>
  <c r="E21" i="12" s="1"/>
  <c r="D21" i="12" a="1"/>
  <c r="D21" i="12" s="1"/>
  <c r="C21" i="12" a="1"/>
  <c r="C21" i="12" s="1"/>
  <c r="B21" i="12" a="1"/>
  <c r="B21" i="12" s="1"/>
  <c r="G20" i="12"/>
  <c r="F20" i="12"/>
  <c r="E20" i="12"/>
  <c r="D20" i="12"/>
  <c r="C20" i="12"/>
  <c r="B20" i="12"/>
  <c r="G19" i="12" a="1"/>
  <c r="G19" i="12" s="1"/>
  <c r="F19" i="12" a="1"/>
  <c r="F19" i="12" s="1"/>
  <c r="E19" i="12" a="1"/>
  <c r="E19" i="12" s="1"/>
  <c r="D19" i="12" a="1"/>
  <c r="D19" i="12" s="1"/>
  <c r="C19" i="12" a="1"/>
  <c r="C19" i="12" s="1"/>
  <c r="B19" i="12" a="1"/>
  <c r="B19" i="12" s="1"/>
  <c r="G18" i="12"/>
  <c r="F18" i="12"/>
  <c r="E18" i="12"/>
  <c r="D18" i="12"/>
  <c r="C18" i="12"/>
  <c r="B18" i="12"/>
  <c r="G17" i="12"/>
  <c r="F17" i="12"/>
  <c r="E17" i="12"/>
  <c r="D17" i="12"/>
  <c r="C17" i="12"/>
  <c r="B17" i="12"/>
  <c r="H15" i="12"/>
  <c r="T15" i="12" s="1"/>
  <c r="H14" i="12"/>
  <c r="K14" i="12" s="1"/>
  <c r="H13" i="12"/>
  <c r="K13" i="12" s="1"/>
  <c r="H12" i="12"/>
  <c r="K12" i="12" s="1"/>
  <c r="H11" i="12"/>
  <c r="K11" i="12" s="1"/>
  <c r="H10" i="12"/>
  <c r="T10" i="12" s="1"/>
  <c r="H9" i="12"/>
  <c r="T9" i="12" s="1"/>
  <c r="H8" i="12"/>
  <c r="K8" i="12" s="1"/>
  <c r="H7" i="12"/>
  <c r="K7" i="12" s="1"/>
  <c r="H6" i="12"/>
  <c r="K6" i="12" s="1"/>
  <c r="H5" i="12"/>
  <c r="K5" i="12" s="1"/>
  <c r="H4" i="12"/>
  <c r="A1" i="12"/>
  <c r="G21" i="11" a="1"/>
  <c r="G21" i="11" s="1"/>
  <c r="F21" i="11" a="1"/>
  <c r="F21" i="11" s="1"/>
  <c r="E21" i="11" a="1"/>
  <c r="E21" i="11" s="1"/>
  <c r="D21" i="11" a="1"/>
  <c r="D21" i="11" s="1"/>
  <c r="C21" i="11" a="1"/>
  <c r="C21" i="11" s="1"/>
  <c r="B21" i="11" a="1"/>
  <c r="B21" i="11" s="1"/>
  <c r="G20" i="11"/>
  <c r="F20" i="11"/>
  <c r="E20" i="11"/>
  <c r="D20" i="11"/>
  <c r="C20" i="11"/>
  <c r="B20" i="11"/>
  <c r="G19" i="11" a="1"/>
  <c r="G19" i="11" s="1"/>
  <c r="F19" i="11" a="1"/>
  <c r="F19" i="11" s="1"/>
  <c r="E19" i="11" a="1"/>
  <c r="E19" i="11" s="1"/>
  <c r="D19" i="11" a="1"/>
  <c r="D19" i="11" s="1"/>
  <c r="C19" i="11" a="1"/>
  <c r="C19" i="11" s="1"/>
  <c r="B19" i="11" a="1"/>
  <c r="B19" i="11" s="1"/>
  <c r="G18" i="11"/>
  <c r="F18" i="11"/>
  <c r="E18" i="11"/>
  <c r="D18" i="11"/>
  <c r="C18" i="11"/>
  <c r="B18" i="11"/>
  <c r="G17" i="11"/>
  <c r="F17" i="11"/>
  <c r="E17" i="11"/>
  <c r="D17" i="11"/>
  <c r="C17" i="11"/>
  <c r="B17" i="11"/>
  <c r="H15" i="11"/>
  <c r="T15" i="11" s="1"/>
  <c r="H14" i="11"/>
  <c r="K14" i="11" s="1"/>
  <c r="H13" i="11"/>
  <c r="K13" i="11" s="1"/>
  <c r="H12" i="11"/>
  <c r="K12" i="11" s="1"/>
  <c r="H11" i="11"/>
  <c r="K11" i="11" s="1"/>
  <c r="H10" i="11"/>
  <c r="K10" i="11" s="1"/>
  <c r="H9" i="11"/>
  <c r="H8" i="11"/>
  <c r="H7" i="11"/>
  <c r="K7" i="11" s="1"/>
  <c r="H6" i="11"/>
  <c r="K6" i="11" s="1"/>
  <c r="H5" i="11"/>
  <c r="K5" i="11" s="1"/>
  <c r="H4" i="11"/>
  <c r="A1" i="11"/>
  <c r="G21" i="10" a="1"/>
  <c r="G21" i="10" s="1"/>
  <c r="F21" i="10" a="1"/>
  <c r="F21" i="10" s="1"/>
  <c r="E21" i="10" a="1"/>
  <c r="E21" i="10" s="1"/>
  <c r="D21" i="10" a="1"/>
  <c r="D21" i="10" s="1"/>
  <c r="C21" i="10" a="1"/>
  <c r="C21" i="10" s="1"/>
  <c r="B21" i="10" a="1"/>
  <c r="B21" i="10" s="1"/>
  <c r="G20" i="10"/>
  <c r="F20" i="10"/>
  <c r="E20" i="10"/>
  <c r="D20" i="10"/>
  <c r="C20" i="10"/>
  <c r="B20" i="10"/>
  <c r="G19" i="10" a="1"/>
  <c r="G19" i="10" s="1"/>
  <c r="F19" i="10" a="1"/>
  <c r="F19" i="10" s="1"/>
  <c r="E19" i="10" a="1"/>
  <c r="E19" i="10" s="1"/>
  <c r="D19" i="10" a="1"/>
  <c r="D19" i="10" s="1"/>
  <c r="C19" i="10" a="1"/>
  <c r="C19" i="10" s="1"/>
  <c r="B19" i="10" a="1"/>
  <c r="B19" i="10" s="1"/>
  <c r="G18" i="10"/>
  <c r="F18" i="10"/>
  <c r="E18" i="10"/>
  <c r="D18" i="10"/>
  <c r="C18" i="10"/>
  <c r="B18" i="10"/>
  <c r="G17" i="10"/>
  <c r="F17" i="10"/>
  <c r="E17" i="10"/>
  <c r="E22" i="10" s="1"/>
  <c r="D17" i="10"/>
  <c r="C17" i="10"/>
  <c r="B17" i="10"/>
  <c r="H15" i="10"/>
  <c r="K15" i="10" s="1"/>
  <c r="H14" i="10"/>
  <c r="K14" i="10" s="1"/>
  <c r="H13" i="10"/>
  <c r="T13" i="10" s="1"/>
  <c r="H12" i="10"/>
  <c r="K12" i="10" s="1"/>
  <c r="H11" i="10"/>
  <c r="K11" i="10" s="1"/>
  <c r="H10" i="10"/>
  <c r="T10" i="10" s="1"/>
  <c r="H9" i="10"/>
  <c r="K9" i="10" s="1"/>
  <c r="H8" i="10"/>
  <c r="K8" i="10" s="1"/>
  <c r="H7" i="10"/>
  <c r="T7" i="10" s="1"/>
  <c r="H6" i="10"/>
  <c r="K6" i="10" s="1"/>
  <c r="H5" i="10"/>
  <c r="H4" i="10"/>
  <c r="A1" i="10"/>
  <c r="G21" i="9" a="1"/>
  <c r="G21" i="9" s="1"/>
  <c r="F21" i="9" a="1"/>
  <c r="F21" i="9" s="1"/>
  <c r="E21" i="9" a="1"/>
  <c r="E21" i="9" s="1"/>
  <c r="D21" i="9" a="1"/>
  <c r="D21" i="9" s="1"/>
  <c r="C21" i="9" a="1"/>
  <c r="C21" i="9" s="1"/>
  <c r="B21" i="9" a="1"/>
  <c r="B21" i="9" s="1"/>
  <c r="G20" i="9"/>
  <c r="F20" i="9"/>
  <c r="E20" i="9"/>
  <c r="D20" i="9"/>
  <c r="C20" i="9"/>
  <c r="B20" i="9"/>
  <c r="F19" i="9" a="1"/>
  <c r="F19" i="9" s="1"/>
  <c r="E19" i="9" a="1"/>
  <c r="E19" i="9" s="1"/>
  <c r="D19" i="9" a="1"/>
  <c r="D19" i="9" s="1"/>
  <c r="C19" i="9" a="1"/>
  <c r="C19" i="9" s="1"/>
  <c r="B19" i="9" a="1"/>
  <c r="B19" i="9" s="1"/>
  <c r="F18" i="9"/>
  <c r="E18" i="9"/>
  <c r="D18" i="9"/>
  <c r="C18" i="9"/>
  <c r="B18" i="9"/>
  <c r="F17" i="9"/>
  <c r="E17" i="9"/>
  <c r="D17" i="9"/>
  <c r="D22" i="9" s="1"/>
  <c r="C17" i="9"/>
  <c r="B17" i="9"/>
  <c r="H15" i="9"/>
  <c r="K15" i="9" s="1"/>
  <c r="H14" i="9"/>
  <c r="K14" i="9" s="1"/>
  <c r="H13" i="9"/>
  <c r="K13" i="9" s="1"/>
  <c r="H12" i="9"/>
  <c r="K12" i="9" s="1"/>
  <c r="H11" i="9"/>
  <c r="K11" i="9" s="1"/>
  <c r="L11" i="9" s="1"/>
  <c r="H10" i="9"/>
  <c r="H9" i="9"/>
  <c r="K9" i="9" s="1"/>
  <c r="H8" i="9"/>
  <c r="K8" i="9" s="1"/>
  <c r="H7" i="9"/>
  <c r="K7" i="9" s="1"/>
  <c r="H6" i="9"/>
  <c r="K6" i="9" s="1"/>
  <c r="H5" i="9"/>
  <c r="H4" i="9"/>
  <c r="A1" i="9"/>
  <c r="G21" i="28" a="1"/>
  <c r="G21" i="28" s="1"/>
  <c r="F21" i="28" a="1"/>
  <c r="F21" i="28" s="1"/>
  <c r="E21" i="28" a="1"/>
  <c r="E21" i="28" s="1"/>
  <c r="D21" i="28" a="1"/>
  <c r="D21" i="28" s="1"/>
  <c r="C21" i="28" a="1"/>
  <c r="C21" i="28" s="1"/>
  <c r="B21" i="28" a="1"/>
  <c r="B21" i="28" s="1"/>
  <c r="G20" i="28"/>
  <c r="F20" i="28"/>
  <c r="E20" i="28"/>
  <c r="D20" i="28"/>
  <c r="C20" i="28"/>
  <c r="B20" i="28"/>
  <c r="G19" i="28" a="1"/>
  <c r="G19" i="28" s="1"/>
  <c r="F19" i="28" a="1"/>
  <c r="F19" i="28" s="1"/>
  <c r="E19" i="28" a="1"/>
  <c r="E19" i="28" s="1"/>
  <c r="D19" i="28" a="1"/>
  <c r="D19" i="28" s="1"/>
  <c r="C19" i="28" a="1"/>
  <c r="C19" i="28" s="1"/>
  <c r="B19" i="28" a="1"/>
  <c r="B19" i="28" s="1"/>
  <c r="G18" i="28"/>
  <c r="F18" i="28"/>
  <c r="E18" i="28"/>
  <c r="D18" i="28"/>
  <c r="C18" i="28"/>
  <c r="B18" i="28"/>
  <c r="G17" i="28"/>
  <c r="F17" i="28"/>
  <c r="E17" i="28"/>
  <c r="D17" i="28"/>
  <c r="C17" i="28"/>
  <c r="B17" i="28"/>
  <c r="H15" i="28"/>
  <c r="K15" i="28" s="1"/>
  <c r="H14" i="28"/>
  <c r="K14" i="28" s="1"/>
  <c r="L14" i="28" s="1"/>
  <c r="H13" i="28"/>
  <c r="K13" i="28" s="1"/>
  <c r="K12" i="28"/>
  <c r="L12" i="28" s="1"/>
  <c r="H12" i="28"/>
  <c r="T12" i="28" s="1"/>
  <c r="H11" i="28"/>
  <c r="K11" i="28" s="1"/>
  <c r="H10" i="28"/>
  <c r="T10" i="28" s="1"/>
  <c r="H9" i="28"/>
  <c r="K9" i="28" s="1"/>
  <c r="H8" i="28"/>
  <c r="T8" i="28" s="1"/>
  <c r="H7" i="28"/>
  <c r="K7" i="28" s="1"/>
  <c r="H6" i="28"/>
  <c r="T6" i="28" s="1"/>
  <c r="H5" i="28"/>
  <c r="H4" i="28"/>
  <c r="A1" i="28"/>
  <c r="G21" i="7" a="1"/>
  <c r="G21" i="7" s="1"/>
  <c r="F21" i="7" a="1"/>
  <c r="F21" i="7" s="1"/>
  <c r="E21" i="7" a="1"/>
  <c r="E21" i="7" s="1"/>
  <c r="D21" i="7" a="1"/>
  <c r="D21" i="7" s="1"/>
  <c r="C21" i="7" a="1"/>
  <c r="C21" i="7" s="1"/>
  <c r="B21" i="7" a="1"/>
  <c r="B21" i="7" s="1"/>
  <c r="G20" i="7"/>
  <c r="F20" i="7"/>
  <c r="E20" i="7"/>
  <c r="D20" i="7"/>
  <c r="C20" i="7"/>
  <c r="B20" i="7"/>
  <c r="G19" i="7" a="1"/>
  <c r="G19" i="7" s="1"/>
  <c r="F19" i="7" a="1"/>
  <c r="F19" i="7" s="1"/>
  <c r="E19" i="7" a="1"/>
  <c r="E19" i="7" s="1"/>
  <c r="D19" i="7" a="1"/>
  <c r="D19" i="7" s="1"/>
  <c r="C19" i="7" a="1"/>
  <c r="C19" i="7" s="1"/>
  <c r="B19" i="7" a="1"/>
  <c r="B19" i="7" s="1"/>
  <c r="G18" i="7"/>
  <c r="F18" i="7"/>
  <c r="E18" i="7"/>
  <c r="D18" i="7"/>
  <c r="C18" i="7"/>
  <c r="B18" i="7"/>
  <c r="G17" i="7"/>
  <c r="F17" i="7"/>
  <c r="E17" i="7"/>
  <c r="D17" i="7"/>
  <c r="C17" i="7"/>
  <c r="B17" i="7"/>
  <c r="H15" i="7"/>
  <c r="K15" i="7" s="1"/>
  <c r="H14" i="7"/>
  <c r="K14" i="7" s="1"/>
  <c r="H13" i="7"/>
  <c r="K13" i="7" s="1"/>
  <c r="H12" i="7"/>
  <c r="K12" i="7" s="1"/>
  <c r="H11" i="7"/>
  <c r="K11" i="7" s="1"/>
  <c r="H10" i="7"/>
  <c r="H9" i="7"/>
  <c r="K9" i="7" s="1"/>
  <c r="H8" i="7"/>
  <c r="H7" i="7"/>
  <c r="K7" i="7" s="1"/>
  <c r="H6" i="7"/>
  <c r="K6" i="7" s="1"/>
  <c r="H5" i="7"/>
  <c r="K5" i="7" s="1"/>
  <c r="H4" i="7"/>
  <c r="A1" i="7"/>
  <c r="S5" i="2"/>
  <c r="S6" i="2"/>
  <c r="S7" i="2"/>
  <c r="S8" i="2"/>
  <c r="S9" i="2"/>
  <c r="S10" i="2"/>
  <c r="S11" i="2"/>
  <c r="S12" i="2"/>
  <c r="S13" i="2"/>
  <c r="S14" i="2"/>
  <c r="S15" i="2"/>
  <c r="S4" i="2"/>
  <c r="G21" i="2" a="1"/>
  <c r="G21" i="2" s="1"/>
  <c r="F21" i="2" a="1"/>
  <c r="F21" i="2" s="1"/>
  <c r="E21" i="2" a="1"/>
  <c r="E21" i="2" s="1"/>
  <c r="D21" i="2" a="1"/>
  <c r="D21" i="2" s="1"/>
  <c r="C21" i="2" a="1"/>
  <c r="C21" i="2" s="1"/>
  <c r="B21" i="2" a="1"/>
  <c r="B21" i="2" s="1"/>
  <c r="G20" i="2"/>
  <c r="F20" i="2"/>
  <c r="E20" i="2"/>
  <c r="D20" i="2"/>
  <c r="C20" i="2"/>
  <c r="B20" i="2"/>
  <c r="G19" i="2" a="1"/>
  <c r="G19" i="2" s="1"/>
  <c r="F19" i="2" a="1"/>
  <c r="F19" i="2" s="1"/>
  <c r="E19" i="2" a="1"/>
  <c r="E19" i="2" s="1"/>
  <c r="D19" i="2" a="1"/>
  <c r="D19" i="2" s="1"/>
  <c r="C19" i="2" a="1"/>
  <c r="C19" i="2" s="1"/>
  <c r="B19" i="2" a="1"/>
  <c r="B19" i="2" s="1"/>
  <c r="G18" i="2"/>
  <c r="F18" i="2"/>
  <c r="E18" i="2"/>
  <c r="D18" i="2"/>
  <c r="C18" i="2"/>
  <c r="B18" i="2"/>
  <c r="C17" i="2"/>
  <c r="D17" i="2"/>
  <c r="E17" i="2"/>
  <c r="F17" i="2"/>
  <c r="G17" i="2"/>
  <c r="B17" i="2"/>
  <c r="F22" i="9" l="1"/>
  <c r="T11" i="14"/>
  <c r="T10" i="9"/>
  <c r="T10" i="7"/>
  <c r="T9" i="16"/>
  <c r="T9" i="11"/>
  <c r="B22" i="19"/>
  <c r="C22" i="16"/>
  <c r="T8" i="7"/>
  <c r="T8" i="18"/>
  <c r="F22" i="18"/>
  <c r="K10" i="9"/>
  <c r="L10" i="9" s="1"/>
  <c r="T7" i="14"/>
  <c r="T6" i="18"/>
  <c r="G22" i="9"/>
  <c r="F22" i="13"/>
  <c r="E22" i="14"/>
  <c r="T4" i="14"/>
  <c r="T4" i="13"/>
  <c r="D22" i="10"/>
  <c r="E22" i="9"/>
  <c r="T4" i="28"/>
  <c r="T4" i="7"/>
  <c r="F22" i="23"/>
  <c r="I23" i="4"/>
  <c r="B22" i="23"/>
  <c r="J23" i="4"/>
  <c r="C22" i="23"/>
  <c r="O23" i="4"/>
  <c r="E22" i="23"/>
  <c r="K15" i="23"/>
  <c r="G22" i="23"/>
  <c r="F22" i="25"/>
  <c r="B22" i="25"/>
  <c r="T10" i="25"/>
  <c r="C22" i="25"/>
  <c r="T11" i="25"/>
  <c r="D22" i="25"/>
  <c r="G22" i="25"/>
  <c r="E22" i="25"/>
  <c r="D22" i="22"/>
  <c r="T15" i="22"/>
  <c r="F22" i="22"/>
  <c r="G22" i="22"/>
  <c r="T9" i="22"/>
  <c r="C22" i="22"/>
  <c r="C22" i="21"/>
  <c r="G22" i="21"/>
  <c r="E22" i="21"/>
  <c r="K10" i="21"/>
  <c r="L10" i="21" s="1"/>
  <c r="B22" i="21"/>
  <c r="T6" i="21"/>
  <c r="E22" i="20"/>
  <c r="T10" i="20"/>
  <c r="F22" i="20"/>
  <c r="G22" i="20"/>
  <c r="D22" i="20"/>
  <c r="B22" i="20"/>
  <c r="C22" i="19"/>
  <c r="D22" i="19"/>
  <c r="E22" i="19"/>
  <c r="F22" i="19"/>
  <c r="G22" i="19"/>
  <c r="H21" i="19" a="1"/>
  <c r="H21" i="19" s="1"/>
  <c r="T8" i="19"/>
  <c r="K8" i="18"/>
  <c r="L8" i="18" s="1"/>
  <c r="B22" i="18"/>
  <c r="C22" i="18"/>
  <c r="K10" i="18"/>
  <c r="D22" i="18"/>
  <c r="E22" i="18"/>
  <c r="K6" i="18"/>
  <c r="L6" i="18" s="1"/>
  <c r="G22" i="18"/>
  <c r="C22" i="17"/>
  <c r="D22" i="17"/>
  <c r="E22" i="17"/>
  <c r="G22" i="17"/>
  <c r="B22" i="17"/>
  <c r="T12" i="17"/>
  <c r="B22" i="16"/>
  <c r="D22" i="16"/>
  <c r="E22" i="16"/>
  <c r="F22" i="16"/>
  <c r="G22" i="16"/>
  <c r="G22" i="15"/>
  <c r="B22" i="15"/>
  <c r="D22" i="15"/>
  <c r="C22" i="15"/>
  <c r="E22" i="15"/>
  <c r="F22" i="15"/>
  <c r="G22" i="14"/>
  <c r="F22" i="14"/>
  <c r="B22" i="14"/>
  <c r="C22" i="14"/>
  <c r="D22" i="14"/>
  <c r="G22" i="13"/>
  <c r="B22" i="13"/>
  <c r="C22" i="13"/>
  <c r="D22" i="13"/>
  <c r="E22" i="13"/>
  <c r="T8" i="13"/>
  <c r="D22" i="12"/>
  <c r="E22" i="12"/>
  <c r="K15" i="12"/>
  <c r="L15" i="12" s="1"/>
  <c r="G22" i="12"/>
  <c r="T6" i="12"/>
  <c r="F22" i="12"/>
  <c r="K9" i="12"/>
  <c r="C22" i="12"/>
  <c r="K10" i="12"/>
  <c r="M10" i="12" s="1"/>
  <c r="B22" i="12"/>
  <c r="K9" i="11"/>
  <c r="L9" i="11" s="1"/>
  <c r="D22" i="11"/>
  <c r="F22" i="11"/>
  <c r="H21" i="11" a="1"/>
  <c r="H21" i="11" s="1"/>
  <c r="G22" i="11"/>
  <c r="S16" i="11"/>
  <c r="E16" i="30" s="1"/>
  <c r="E22" i="11"/>
  <c r="B22" i="11"/>
  <c r="T10" i="11"/>
  <c r="C22" i="11"/>
  <c r="B22" i="10"/>
  <c r="C22" i="10"/>
  <c r="K13" i="10"/>
  <c r="L13" i="10" s="1"/>
  <c r="F22" i="10"/>
  <c r="G22" i="10"/>
  <c r="K7" i="10"/>
  <c r="L7" i="10" s="1"/>
  <c r="T9" i="10"/>
  <c r="C22" i="9"/>
  <c r="B22" i="9"/>
  <c r="T14" i="9"/>
  <c r="T5" i="28"/>
  <c r="K10" i="28"/>
  <c r="M10" i="28" s="1"/>
  <c r="C22" i="28"/>
  <c r="B22" i="28"/>
  <c r="D22" i="28"/>
  <c r="K4" i="28"/>
  <c r="L4" i="28" s="1"/>
  <c r="P4" i="28" s="1"/>
  <c r="E22" i="28"/>
  <c r="F22" i="28"/>
  <c r="G22" i="28"/>
  <c r="K10" i="7"/>
  <c r="L10" i="7" s="1"/>
  <c r="G22" i="7"/>
  <c r="E22" i="7"/>
  <c r="C22" i="7"/>
  <c r="D22" i="7"/>
  <c r="F22" i="7"/>
  <c r="B22" i="7"/>
  <c r="G22" i="24"/>
  <c r="F22" i="24"/>
  <c r="T9" i="24"/>
  <c r="C22" i="24"/>
  <c r="D22" i="24"/>
  <c r="E22" i="24"/>
  <c r="B22" i="24"/>
  <c r="T8" i="24"/>
  <c r="T10" i="24"/>
  <c r="H21" i="24" a="1"/>
  <c r="H21" i="24" s="1"/>
  <c r="T11" i="24"/>
  <c r="S16" i="24"/>
  <c r="E26" i="30" s="1"/>
  <c r="T4" i="24"/>
  <c r="T12" i="24"/>
  <c r="T5" i="24"/>
  <c r="T6" i="24"/>
  <c r="T13" i="24"/>
  <c r="T14" i="24"/>
  <c r="T7" i="24"/>
  <c r="T15" i="24"/>
  <c r="H23" i="4"/>
  <c r="T5" i="23"/>
  <c r="K23" i="4"/>
  <c r="T7" i="23"/>
  <c r="L23" i="4"/>
  <c r="M23" i="4"/>
  <c r="T8" i="23"/>
  <c r="N23" i="4"/>
  <c r="T9" i="23"/>
  <c r="E23" i="4"/>
  <c r="T11" i="23"/>
  <c r="T6" i="23"/>
  <c r="F23" i="4"/>
  <c r="S16" i="23"/>
  <c r="E25" i="30" s="1"/>
  <c r="H21" i="23" a="1"/>
  <c r="H21" i="23" s="1"/>
  <c r="G23" i="4"/>
  <c r="T4" i="23"/>
  <c r="T12" i="23"/>
  <c r="T5" i="25"/>
  <c r="T12" i="25"/>
  <c r="K13" i="25"/>
  <c r="K7" i="25"/>
  <c r="T6" i="25"/>
  <c r="H21" i="25" a="1"/>
  <c r="H21" i="25" s="1"/>
  <c r="T14" i="25"/>
  <c r="S16" i="25"/>
  <c r="E24" i="30" s="1"/>
  <c r="T8" i="25"/>
  <c r="T15" i="25"/>
  <c r="T9" i="25"/>
  <c r="T8" i="22"/>
  <c r="K10" i="22"/>
  <c r="S16" i="22"/>
  <c r="E23" i="30" s="1"/>
  <c r="T11" i="22"/>
  <c r="H21" i="22" a="1"/>
  <c r="H21" i="22" s="1"/>
  <c r="T12" i="22"/>
  <c r="H16" i="22"/>
  <c r="H23" i="30" s="1"/>
  <c r="T6" i="22"/>
  <c r="T13" i="22"/>
  <c r="T7" i="22"/>
  <c r="T14" i="22"/>
  <c r="H21" i="21" a="1"/>
  <c r="H21" i="21" s="1"/>
  <c r="K12" i="21"/>
  <c r="T14" i="21"/>
  <c r="K4" i="21"/>
  <c r="O10" i="21" s="1"/>
  <c r="N10" i="21" s="1"/>
  <c r="T7" i="21"/>
  <c r="T8" i="21"/>
  <c r="T9" i="21"/>
  <c r="H16" i="21"/>
  <c r="H22" i="30" s="1"/>
  <c r="T11" i="21"/>
  <c r="S16" i="21"/>
  <c r="E22" i="30" s="1"/>
  <c r="T4" i="21"/>
  <c r="T5" i="21"/>
  <c r="S16" i="20"/>
  <c r="E20" i="30" s="1"/>
  <c r="T11" i="20"/>
  <c r="T5" i="20"/>
  <c r="T12" i="20"/>
  <c r="T6" i="20"/>
  <c r="T13" i="20"/>
  <c r="H21" i="20" a="1"/>
  <c r="H21" i="20" s="1"/>
  <c r="T14" i="20"/>
  <c r="H17" i="20"/>
  <c r="T7" i="20"/>
  <c r="T15" i="20"/>
  <c r="T8" i="20"/>
  <c r="T9" i="20"/>
  <c r="T15" i="19"/>
  <c r="H18" i="19"/>
  <c r="T9" i="19"/>
  <c r="T10" i="19"/>
  <c r="S16" i="19"/>
  <c r="E9" i="30" s="1"/>
  <c r="T11" i="19"/>
  <c r="T4" i="19"/>
  <c r="T5" i="19"/>
  <c r="T12" i="19"/>
  <c r="T6" i="19"/>
  <c r="T13" i="19"/>
  <c r="T14" i="19"/>
  <c r="T7" i="19"/>
  <c r="T7" i="18"/>
  <c r="T14" i="18"/>
  <c r="T15" i="18"/>
  <c r="T9" i="18"/>
  <c r="H20" i="18"/>
  <c r="S16" i="18"/>
  <c r="E7" i="30" s="1"/>
  <c r="T4" i="18"/>
  <c r="T11" i="18"/>
  <c r="T5" i="18"/>
  <c r="H21" i="18" a="1"/>
  <c r="H21" i="18" s="1"/>
  <c r="T12" i="18"/>
  <c r="S16" i="17"/>
  <c r="E18" i="30" s="1"/>
  <c r="T11" i="17"/>
  <c r="T5" i="17"/>
  <c r="H21" i="17" a="1"/>
  <c r="H21" i="17" s="1"/>
  <c r="H17" i="17"/>
  <c r="T6" i="17"/>
  <c r="T13" i="17"/>
  <c r="T14" i="17"/>
  <c r="T7" i="17"/>
  <c r="T15" i="17"/>
  <c r="T8" i="17"/>
  <c r="T9" i="17"/>
  <c r="K10" i="17"/>
  <c r="L10" i="17" s="1"/>
  <c r="T8" i="16"/>
  <c r="T10" i="16"/>
  <c r="T11" i="16"/>
  <c r="S16" i="16"/>
  <c r="E15" i="30" s="1"/>
  <c r="T12" i="16"/>
  <c r="T5" i="16"/>
  <c r="T6" i="16"/>
  <c r="T13" i="16"/>
  <c r="T14" i="16"/>
  <c r="H21" i="16" a="1"/>
  <c r="H21" i="16" s="1"/>
  <c r="T7" i="16"/>
  <c r="H17" i="16"/>
  <c r="T15" i="16"/>
  <c r="K10" i="15"/>
  <c r="T6" i="15"/>
  <c r="T13" i="15"/>
  <c r="T7" i="15"/>
  <c r="T14" i="15"/>
  <c r="H21" i="15" a="1"/>
  <c r="H21" i="15" s="1"/>
  <c r="T8" i="15"/>
  <c r="T15" i="15"/>
  <c r="H17" i="15"/>
  <c r="T9" i="15"/>
  <c r="T11" i="15"/>
  <c r="S16" i="15"/>
  <c r="E19" i="30" s="1"/>
  <c r="T4" i="15"/>
  <c r="T12" i="15"/>
  <c r="T5" i="15"/>
  <c r="Q6" i="14"/>
  <c r="L5" i="14"/>
  <c r="H19" i="14" a="1"/>
  <c r="H19" i="14" s="1"/>
  <c r="K15" i="14"/>
  <c r="T10" i="14"/>
  <c r="S16" i="14"/>
  <c r="E8" i="30" s="1"/>
  <c r="T12" i="14"/>
  <c r="T5" i="14"/>
  <c r="T6" i="14"/>
  <c r="T13" i="14"/>
  <c r="H21" i="14" a="1"/>
  <c r="H21" i="14" s="1"/>
  <c r="T14" i="14"/>
  <c r="T8" i="14"/>
  <c r="T9" i="14"/>
  <c r="H18" i="13"/>
  <c r="T9" i="13"/>
  <c r="T10" i="13"/>
  <c r="S16" i="13"/>
  <c r="E11" i="30" s="1"/>
  <c r="T11" i="13"/>
  <c r="T5" i="13"/>
  <c r="T12" i="13"/>
  <c r="T6" i="13"/>
  <c r="T13" i="13"/>
  <c r="M15" i="13"/>
  <c r="H21" i="13" a="1"/>
  <c r="H21" i="13" s="1"/>
  <c r="T7" i="13"/>
  <c r="T14" i="13"/>
  <c r="H21" i="12" a="1"/>
  <c r="H21" i="12" s="1"/>
  <c r="T5" i="12"/>
  <c r="T12" i="12"/>
  <c r="T13" i="12"/>
  <c r="T7" i="12"/>
  <c r="T8" i="12"/>
  <c r="T14" i="12"/>
  <c r="S16" i="12"/>
  <c r="E17" i="30" s="1"/>
  <c r="T11" i="12"/>
  <c r="T4" i="12"/>
  <c r="Q6" i="11"/>
  <c r="Q7" i="11" s="1"/>
  <c r="L5" i="11"/>
  <c r="T4" i="11"/>
  <c r="T5" i="11"/>
  <c r="T11" i="11"/>
  <c r="T12" i="11"/>
  <c r="K15" i="11"/>
  <c r="L15" i="11" s="1"/>
  <c r="T6" i="11"/>
  <c r="T13" i="11"/>
  <c r="T7" i="11"/>
  <c r="T14" i="11"/>
  <c r="H16" i="11"/>
  <c r="H16" i="30" s="1"/>
  <c r="T8" i="11"/>
  <c r="T15" i="10"/>
  <c r="H21" i="10" a="1"/>
  <c r="H21" i="10" s="1"/>
  <c r="S16" i="10"/>
  <c r="E10" i="30" s="1"/>
  <c r="T11" i="10"/>
  <c r="H19" i="10" a="1"/>
  <c r="H19" i="10" s="1"/>
  <c r="T4" i="10"/>
  <c r="T5" i="10"/>
  <c r="T12" i="10"/>
  <c r="T6" i="10"/>
  <c r="T14" i="10"/>
  <c r="H16" i="10"/>
  <c r="H10" i="30" s="1"/>
  <c r="T8" i="10"/>
  <c r="T13" i="9"/>
  <c r="T8" i="9"/>
  <c r="T15" i="9"/>
  <c r="T7" i="9"/>
  <c r="T9" i="9"/>
  <c r="H21" i="9" a="1"/>
  <c r="H21" i="9" s="1"/>
  <c r="H16" i="9"/>
  <c r="H13" i="30" s="1"/>
  <c r="S16" i="9"/>
  <c r="E13" i="30" s="1"/>
  <c r="T11" i="9"/>
  <c r="T4" i="9"/>
  <c r="T5" i="9"/>
  <c r="T12" i="9"/>
  <c r="T6" i="9"/>
  <c r="H19" i="28" a="1"/>
  <c r="H19" i="28" s="1"/>
  <c r="T11" i="28"/>
  <c r="K6" i="28"/>
  <c r="L6" i="28" s="1"/>
  <c r="T13" i="28"/>
  <c r="T7" i="28"/>
  <c r="T14" i="28"/>
  <c r="K8" i="28"/>
  <c r="T15" i="28"/>
  <c r="H21" i="28" a="1"/>
  <c r="H21" i="28" s="1"/>
  <c r="T9" i="28"/>
  <c r="S16" i="28"/>
  <c r="E14" i="30" s="1"/>
  <c r="T9" i="7"/>
  <c r="H18" i="7"/>
  <c r="T11" i="7"/>
  <c r="K8" i="7"/>
  <c r="L8" i="7" s="1"/>
  <c r="S16" i="7"/>
  <c r="E12" i="30" s="1"/>
  <c r="T12" i="7"/>
  <c r="T5" i="7"/>
  <c r="T6" i="7"/>
  <c r="T13" i="7"/>
  <c r="T14" i="7"/>
  <c r="T7" i="7"/>
  <c r="T15" i="7"/>
  <c r="H21" i="7" a="1"/>
  <c r="H21" i="7" s="1"/>
  <c r="F22" i="2"/>
  <c r="C22" i="2"/>
  <c r="D22" i="2"/>
  <c r="G22" i="2"/>
  <c r="E22" i="2"/>
  <c r="S16" i="2"/>
  <c r="E21" i="30" s="1"/>
  <c r="B22" i="2"/>
  <c r="M9" i="24"/>
  <c r="L9" i="24"/>
  <c r="L15" i="24"/>
  <c r="Q6" i="24"/>
  <c r="Q7" i="24" s="1"/>
  <c r="Q8" i="24" s="1"/>
  <c r="Q9" i="24" s="1"/>
  <c r="Q10" i="24" s="1"/>
  <c r="Q11" i="24" s="1"/>
  <c r="Q12" i="24" s="1"/>
  <c r="Q13" i="24" s="1"/>
  <c r="Q14" i="24" s="1"/>
  <c r="Q15" i="24" s="1"/>
  <c r="L5" i="24"/>
  <c r="L11" i="24"/>
  <c r="L6" i="24"/>
  <c r="L12" i="24"/>
  <c r="L13" i="24"/>
  <c r="L7" i="24"/>
  <c r="L8" i="24"/>
  <c r="L14" i="24"/>
  <c r="L10" i="24"/>
  <c r="H17" i="24"/>
  <c r="K4" i="24"/>
  <c r="M5" i="24" s="1"/>
  <c r="H18" i="24"/>
  <c r="H20" i="24"/>
  <c r="H16" i="24"/>
  <c r="H26" i="30" s="1"/>
  <c r="H19" i="24" a="1"/>
  <c r="H19" i="24" s="1"/>
  <c r="L6" i="23"/>
  <c r="L11" i="23"/>
  <c r="L7" i="23"/>
  <c r="L12" i="23"/>
  <c r="L5" i="23"/>
  <c r="Q6" i="23"/>
  <c r="Q7" i="23" s="1"/>
  <c r="Q8" i="23" s="1"/>
  <c r="Q9" i="23" s="1"/>
  <c r="Q10" i="23" s="1"/>
  <c r="Q11" i="23" s="1"/>
  <c r="Q12" i="23" s="1"/>
  <c r="Q13" i="23" s="1"/>
  <c r="Q14" i="23" s="1"/>
  <c r="Q15" i="23" s="1"/>
  <c r="L8" i="23"/>
  <c r="L13" i="23"/>
  <c r="L14" i="23"/>
  <c r="L10" i="23"/>
  <c r="H17" i="23"/>
  <c r="L9" i="23"/>
  <c r="L15" i="23"/>
  <c r="K4" i="23"/>
  <c r="M14" i="23" s="1"/>
  <c r="H18" i="23"/>
  <c r="H20" i="23"/>
  <c r="H16" i="23"/>
  <c r="H25" i="30" s="1"/>
  <c r="H19" i="23" a="1"/>
  <c r="H19" i="23" s="1"/>
  <c r="Q6" i="25"/>
  <c r="L5" i="25"/>
  <c r="L11" i="25"/>
  <c r="L12" i="25"/>
  <c r="L6" i="25"/>
  <c r="L8" i="25"/>
  <c r="L9" i="25"/>
  <c r="L14" i="25"/>
  <c r="L15" i="25"/>
  <c r="H17" i="25"/>
  <c r="L7" i="25"/>
  <c r="K4" i="25"/>
  <c r="M7" i="25"/>
  <c r="H18" i="25"/>
  <c r="H20" i="25"/>
  <c r="H16" i="25"/>
  <c r="H24" i="30" s="1"/>
  <c r="H19" i="25" a="1"/>
  <c r="H19" i="25" s="1"/>
  <c r="L13" i="22"/>
  <c r="L14" i="22"/>
  <c r="M9" i="22"/>
  <c r="L9" i="22"/>
  <c r="L15" i="22"/>
  <c r="L8" i="22"/>
  <c r="L11" i="22"/>
  <c r="L6" i="22"/>
  <c r="L12" i="22"/>
  <c r="L7" i="22"/>
  <c r="K5" i="22"/>
  <c r="H17" i="22"/>
  <c r="K4" i="22"/>
  <c r="M14" i="22" s="1"/>
  <c r="H18" i="22"/>
  <c r="H20" i="22"/>
  <c r="H19" i="22" a="1"/>
  <c r="H19" i="22" s="1"/>
  <c r="M15" i="21"/>
  <c r="L15" i="21"/>
  <c r="L11" i="21"/>
  <c r="L7" i="21"/>
  <c r="M8" i="21"/>
  <c r="L8" i="21"/>
  <c r="M13" i="21"/>
  <c r="L13" i="21"/>
  <c r="M9" i="21"/>
  <c r="L9" i="21"/>
  <c r="L14" i="21"/>
  <c r="R6" i="21"/>
  <c r="H17" i="21"/>
  <c r="O9" i="21"/>
  <c r="N9" i="21" s="1"/>
  <c r="K5" i="21"/>
  <c r="L6" i="21"/>
  <c r="L12" i="21"/>
  <c r="H18" i="21"/>
  <c r="H20" i="21"/>
  <c r="H19" i="21" a="1"/>
  <c r="H19" i="21" s="1"/>
  <c r="L6" i="20"/>
  <c r="L15" i="20"/>
  <c r="L11" i="20"/>
  <c r="L7" i="20"/>
  <c r="L12" i="20"/>
  <c r="L13" i="20"/>
  <c r="L14" i="20"/>
  <c r="L9" i="20"/>
  <c r="L10" i="20"/>
  <c r="K5" i="20"/>
  <c r="M15" i="20" s="1"/>
  <c r="K4" i="20"/>
  <c r="M7" i="20" s="1"/>
  <c r="H20" i="20"/>
  <c r="H18" i="20"/>
  <c r="H16" i="20"/>
  <c r="H20" i="30" s="1"/>
  <c r="H19" i="20" a="1"/>
  <c r="H19" i="20" s="1"/>
  <c r="L9" i="19"/>
  <c r="L11" i="19"/>
  <c r="L6" i="19"/>
  <c r="L12" i="19"/>
  <c r="L15" i="19"/>
  <c r="L7" i="19"/>
  <c r="L13" i="19"/>
  <c r="L8" i="19"/>
  <c r="L14" i="19"/>
  <c r="K5" i="19"/>
  <c r="L10" i="19"/>
  <c r="H17" i="19"/>
  <c r="K4" i="19"/>
  <c r="M11" i="19" s="1"/>
  <c r="H20" i="19"/>
  <c r="H16" i="19"/>
  <c r="H9" i="30" s="1"/>
  <c r="H19" i="19" a="1"/>
  <c r="H19" i="19" s="1"/>
  <c r="L12" i="18"/>
  <c r="M13" i="18"/>
  <c r="L13" i="18"/>
  <c r="M14" i="18"/>
  <c r="L9" i="18"/>
  <c r="L11" i="18"/>
  <c r="L7" i="18"/>
  <c r="M15" i="18"/>
  <c r="L15" i="18"/>
  <c r="K5" i="18"/>
  <c r="R6" i="18"/>
  <c r="H17" i="18"/>
  <c r="L10" i="18"/>
  <c r="H18" i="18"/>
  <c r="H16" i="18"/>
  <c r="H7" i="30" s="1"/>
  <c r="H19" i="18" a="1"/>
  <c r="H19" i="18" s="1"/>
  <c r="M15" i="17"/>
  <c r="L15" i="17"/>
  <c r="L11" i="17"/>
  <c r="L6" i="17"/>
  <c r="L9" i="17"/>
  <c r="L12" i="17"/>
  <c r="L7" i="17"/>
  <c r="L13" i="17"/>
  <c r="L8" i="17"/>
  <c r="M14" i="17"/>
  <c r="L14" i="17"/>
  <c r="K5" i="17"/>
  <c r="M7" i="17" s="1"/>
  <c r="K4" i="17"/>
  <c r="H18" i="17"/>
  <c r="H20" i="17"/>
  <c r="H16" i="17"/>
  <c r="H18" i="30" s="1"/>
  <c r="H19" i="17" a="1"/>
  <c r="H19" i="17" s="1"/>
  <c r="L15" i="16"/>
  <c r="L9" i="16"/>
  <c r="L11" i="16"/>
  <c r="L6" i="16"/>
  <c r="L12" i="16"/>
  <c r="L7" i="16"/>
  <c r="L13" i="16"/>
  <c r="L8" i="16"/>
  <c r="L14" i="16"/>
  <c r="L10" i="16"/>
  <c r="K5" i="16"/>
  <c r="K4" i="16"/>
  <c r="M9" i="16" s="1"/>
  <c r="H18" i="16"/>
  <c r="H20" i="16"/>
  <c r="H16" i="16"/>
  <c r="H15" i="30" s="1"/>
  <c r="H19" i="16" a="1"/>
  <c r="H19" i="16" s="1"/>
  <c r="L15" i="15"/>
  <c r="L9" i="15"/>
  <c r="L11" i="15"/>
  <c r="L6" i="15"/>
  <c r="L12" i="15"/>
  <c r="M7" i="15"/>
  <c r="L7" i="15"/>
  <c r="L13" i="15"/>
  <c r="M8" i="15"/>
  <c r="L8" i="15"/>
  <c r="L14" i="15"/>
  <c r="K5" i="15"/>
  <c r="K4" i="15"/>
  <c r="M9" i="15" s="1"/>
  <c r="H18" i="15"/>
  <c r="H20" i="15"/>
  <c r="H16" i="15"/>
  <c r="H19" i="30" s="1"/>
  <c r="H19" i="15" a="1"/>
  <c r="H19" i="15" s="1"/>
  <c r="L10" i="14"/>
  <c r="L6" i="14"/>
  <c r="L12" i="14"/>
  <c r="L8" i="14"/>
  <c r="L13" i="14"/>
  <c r="L14" i="14"/>
  <c r="H17" i="14"/>
  <c r="L9" i="14"/>
  <c r="M9" i="14"/>
  <c r="K7" i="14"/>
  <c r="K4" i="14"/>
  <c r="M6" i="14" s="1"/>
  <c r="H18" i="14"/>
  <c r="H20" i="14"/>
  <c r="H16" i="14"/>
  <c r="H8" i="30" s="1"/>
  <c r="L6" i="13"/>
  <c r="M7" i="13"/>
  <c r="L7" i="13"/>
  <c r="M12" i="13"/>
  <c r="L12" i="13"/>
  <c r="M8" i="13"/>
  <c r="L8" i="13"/>
  <c r="L11" i="13"/>
  <c r="M11" i="13"/>
  <c r="L13" i="13"/>
  <c r="M14" i="13"/>
  <c r="L14" i="13"/>
  <c r="K5" i="13"/>
  <c r="L10" i="13"/>
  <c r="H17" i="13"/>
  <c r="L9" i="13"/>
  <c r="L15" i="13"/>
  <c r="M10" i="13"/>
  <c r="M9" i="13"/>
  <c r="K4" i="13"/>
  <c r="M13" i="13" s="1"/>
  <c r="H20" i="13"/>
  <c r="H16" i="13"/>
  <c r="H11" i="30" s="1"/>
  <c r="H19" i="13" a="1"/>
  <c r="H19" i="13" s="1"/>
  <c r="L7" i="12"/>
  <c r="L6" i="12"/>
  <c r="L11" i="12"/>
  <c r="L12" i="12"/>
  <c r="L8" i="12"/>
  <c r="L13" i="12"/>
  <c r="L14" i="12"/>
  <c r="Q6" i="12"/>
  <c r="Q7" i="12" s="1"/>
  <c r="Q8" i="12" s="1"/>
  <c r="L5" i="12"/>
  <c r="H17" i="12"/>
  <c r="K4" i="12"/>
  <c r="M5" i="12" s="1"/>
  <c r="H18" i="12"/>
  <c r="H20" i="12"/>
  <c r="H16" i="12"/>
  <c r="H17" i="30" s="1"/>
  <c r="H19" i="12" a="1"/>
  <c r="H19" i="12" s="1"/>
  <c r="L10" i="11"/>
  <c r="L6" i="11"/>
  <c r="L11" i="11"/>
  <c r="L12" i="11"/>
  <c r="L7" i="11"/>
  <c r="L13" i="11"/>
  <c r="L14" i="11"/>
  <c r="H17" i="11"/>
  <c r="K8" i="11"/>
  <c r="K4" i="11"/>
  <c r="H18" i="11"/>
  <c r="H20" i="11"/>
  <c r="H19" i="11" a="1"/>
  <c r="H19" i="11" s="1"/>
  <c r="L11" i="10"/>
  <c r="L6" i="10"/>
  <c r="L12" i="10"/>
  <c r="L8" i="10"/>
  <c r="L14" i="10"/>
  <c r="L9" i="10"/>
  <c r="L15" i="10"/>
  <c r="K5" i="10"/>
  <c r="H17" i="10"/>
  <c r="K10" i="10"/>
  <c r="K4" i="10"/>
  <c r="H18" i="10"/>
  <c r="H20" i="10"/>
  <c r="L6" i="9"/>
  <c r="L8" i="9"/>
  <c r="L7" i="9"/>
  <c r="L12" i="9"/>
  <c r="L13" i="9"/>
  <c r="L9" i="9"/>
  <c r="L14" i="9"/>
  <c r="M15" i="9"/>
  <c r="L15" i="9"/>
  <c r="H17" i="9"/>
  <c r="K5" i="9"/>
  <c r="M8" i="9" s="1"/>
  <c r="K4" i="9"/>
  <c r="M7" i="9" s="1"/>
  <c r="H18" i="9"/>
  <c r="H20" i="9"/>
  <c r="H19" i="9" a="1"/>
  <c r="H19" i="9" s="1"/>
  <c r="L13" i="28"/>
  <c r="L9" i="28"/>
  <c r="L11" i="28"/>
  <c r="L15" i="28"/>
  <c r="L7" i="28"/>
  <c r="K5" i="28"/>
  <c r="M12" i="28" s="1"/>
  <c r="H17" i="28"/>
  <c r="H20" i="28"/>
  <c r="H18" i="28"/>
  <c r="H16" i="28"/>
  <c r="H14" i="30" s="1"/>
  <c r="L11" i="7"/>
  <c r="L7" i="7"/>
  <c r="L12" i="7"/>
  <c r="L6" i="7"/>
  <c r="L13" i="7"/>
  <c r="M9" i="7"/>
  <c r="L9" i="7"/>
  <c r="L15" i="7"/>
  <c r="Q6" i="7"/>
  <c r="Q7" i="7" s="1"/>
  <c r="L5" i="7"/>
  <c r="H17" i="7"/>
  <c r="L14" i="7"/>
  <c r="K4" i="7"/>
  <c r="M13" i="7" s="1"/>
  <c r="H20" i="7"/>
  <c r="H16" i="7"/>
  <c r="H12" i="30" s="1"/>
  <c r="H19" i="7" a="1"/>
  <c r="H19" i="7" s="1"/>
  <c r="L10" i="28" l="1"/>
  <c r="Q8" i="7"/>
  <c r="Q9" i="7" s="1"/>
  <c r="Q10" i="7" s="1"/>
  <c r="Q11" i="7" s="1"/>
  <c r="Q12" i="7" s="1"/>
  <c r="Q13" i="7" s="1"/>
  <c r="Q14" i="7" s="1"/>
  <c r="Q15" i="7" s="1"/>
  <c r="K18" i="18"/>
  <c r="O13" i="28"/>
  <c r="N13" i="28" s="1"/>
  <c r="R6" i="28"/>
  <c r="R7" i="28" s="1"/>
  <c r="R8" i="28" s="1"/>
  <c r="R9" i="28" s="1"/>
  <c r="R10" i="28" s="1"/>
  <c r="R11" i="28" s="1"/>
  <c r="L13" i="25"/>
  <c r="Q7" i="25"/>
  <c r="Q8" i="25" s="1"/>
  <c r="O13" i="21"/>
  <c r="N13" i="21" s="1"/>
  <c r="K17" i="21"/>
  <c r="M10" i="21"/>
  <c r="P10" i="21" s="1"/>
  <c r="K20" i="21"/>
  <c r="L4" i="21"/>
  <c r="K18" i="21"/>
  <c r="L15" i="14"/>
  <c r="Q9" i="12"/>
  <c r="Q10" i="12" s="1"/>
  <c r="Q11" i="12" s="1"/>
  <c r="Q12" i="12" s="1"/>
  <c r="Q13" i="12" s="1"/>
  <c r="Q14" i="12" s="1"/>
  <c r="Q15" i="12" s="1"/>
  <c r="L9" i="12"/>
  <c r="M9" i="12"/>
  <c r="L10" i="12"/>
  <c r="M7" i="10"/>
  <c r="F26" i="30"/>
  <c r="H22" i="24"/>
  <c r="G26" i="30" s="1"/>
  <c r="M8" i="24"/>
  <c r="M6" i="24"/>
  <c r="M11" i="24"/>
  <c r="M7" i="24"/>
  <c r="M13" i="24"/>
  <c r="M10" i="24"/>
  <c r="M14" i="24"/>
  <c r="M12" i="24"/>
  <c r="M15" i="24"/>
  <c r="F25" i="30"/>
  <c r="H22" i="23"/>
  <c r="G25" i="30" s="1"/>
  <c r="M12" i="23"/>
  <c r="M7" i="23"/>
  <c r="M13" i="23"/>
  <c r="M10" i="23"/>
  <c r="M8" i="23"/>
  <c r="M15" i="23"/>
  <c r="P15" i="23" s="1"/>
  <c r="Q9" i="25"/>
  <c r="Q10" i="25" s="1"/>
  <c r="Q11" i="25" s="1"/>
  <c r="Q12" i="25" s="1"/>
  <c r="Q13" i="25" s="1"/>
  <c r="Q14" i="25" s="1"/>
  <c r="Q15" i="25" s="1"/>
  <c r="M10" i="25"/>
  <c r="M8" i="25"/>
  <c r="H22" i="25"/>
  <c r="G24" i="30" s="1"/>
  <c r="F24" i="30"/>
  <c r="M15" i="25"/>
  <c r="M13" i="25"/>
  <c r="P13" i="25" s="1"/>
  <c r="M12" i="25"/>
  <c r="L10" i="22"/>
  <c r="M13" i="22"/>
  <c r="M7" i="22"/>
  <c r="M8" i="22"/>
  <c r="M15" i="22"/>
  <c r="P15" i="22" s="1"/>
  <c r="M12" i="22"/>
  <c r="H22" i="22"/>
  <c r="G23" i="30" s="1"/>
  <c r="F23" i="30"/>
  <c r="M11" i="22"/>
  <c r="M10" i="22"/>
  <c r="O14" i="21"/>
  <c r="N14" i="21" s="1"/>
  <c r="M7" i="21"/>
  <c r="M6" i="21"/>
  <c r="M12" i="21"/>
  <c r="H22" i="21"/>
  <c r="G22" i="30" s="1"/>
  <c r="F22" i="30"/>
  <c r="M11" i="21"/>
  <c r="M10" i="20"/>
  <c r="F20" i="30"/>
  <c r="H22" i="20"/>
  <c r="G20" i="30" s="1"/>
  <c r="M8" i="20"/>
  <c r="M13" i="20"/>
  <c r="M12" i="20"/>
  <c r="M7" i="19"/>
  <c r="M15" i="19"/>
  <c r="M13" i="19"/>
  <c r="M10" i="19"/>
  <c r="M12" i="19"/>
  <c r="M8" i="19"/>
  <c r="H22" i="19"/>
  <c r="G9" i="30" s="1"/>
  <c r="F9" i="30"/>
  <c r="M7" i="18"/>
  <c r="M12" i="18"/>
  <c r="F7" i="30"/>
  <c r="H22" i="18"/>
  <c r="G7" i="30" s="1"/>
  <c r="O11" i="18"/>
  <c r="N11" i="18" s="1"/>
  <c r="M10" i="18"/>
  <c r="M8" i="18"/>
  <c r="M8" i="17"/>
  <c r="M11" i="17"/>
  <c r="M13" i="17"/>
  <c r="H22" i="17"/>
  <c r="G18" i="30" s="1"/>
  <c r="F18" i="30"/>
  <c r="M10" i="17"/>
  <c r="M12" i="17"/>
  <c r="M10" i="16"/>
  <c r="M12" i="16"/>
  <c r="M8" i="16"/>
  <c r="H22" i="16"/>
  <c r="G15" i="30" s="1"/>
  <c r="F15" i="30"/>
  <c r="M15" i="16"/>
  <c r="M13" i="16"/>
  <c r="M7" i="16"/>
  <c r="M13" i="15"/>
  <c r="L10" i="15"/>
  <c r="M10" i="15"/>
  <c r="M15" i="15"/>
  <c r="M12" i="15"/>
  <c r="H22" i="15"/>
  <c r="G19" i="30" s="1"/>
  <c r="F19" i="30"/>
  <c r="M8" i="14"/>
  <c r="N5" i="14"/>
  <c r="M12" i="14"/>
  <c r="F8" i="30"/>
  <c r="H22" i="14"/>
  <c r="G8" i="30" s="1"/>
  <c r="Q7" i="14"/>
  <c r="O7" i="14" s="1"/>
  <c r="N7" i="14" s="1"/>
  <c r="M15" i="14"/>
  <c r="M13" i="14"/>
  <c r="M10" i="14"/>
  <c r="F11" i="30"/>
  <c r="H22" i="13"/>
  <c r="G11" i="30" s="1"/>
  <c r="M13" i="12"/>
  <c r="M12" i="12"/>
  <c r="M11" i="12"/>
  <c r="M15" i="12"/>
  <c r="M7" i="12"/>
  <c r="N5" i="12"/>
  <c r="P5" i="12" s="1"/>
  <c r="M8" i="12"/>
  <c r="F17" i="30"/>
  <c r="H22" i="12"/>
  <c r="G17" i="30" s="1"/>
  <c r="M14" i="11"/>
  <c r="M12" i="11"/>
  <c r="M10" i="11"/>
  <c r="M15" i="11"/>
  <c r="M13" i="11"/>
  <c r="M7" i="11"/>
  <c r="H22" i="11"/>
  <c r="G16" i="30" s="1"/>
  <c r="F16" i="30"/>
  <c r="M8" i="10"/>
  <c r="M12" i="10"/>
  <c r="M15" i="10"/>
  <c r="M13" i="10"/>
  <c r="F10" i="30"/>
  <c r="H22" i="10"/>
  <c r="G10" i="30" s="1"/>
  <c r="M12" i="9"/>
  <c r="H22" i="9"/>
  <c r="G13" i="30" s="1"/>
  <c r="F13" i="30"/>
  <c r="M14" i="9"/>
  <c r="M10" i="9"/>
  <c r="M13" i="9"/>
  <c r="K18" i="28"/>
  <c r="M7" i="28"/>
  <c r="M15" i="28"/>
  <c r="M13" i="28"/>
  <c r="M8" i="28"/>
  <c r="L8" i="28"/>
  <c r="E28" i="30"/>
  <c r="E31" i="30" s="1"/>
  <c r="E41" i="30" s="1"/>
  <c r="H22" i="28"/>
  <c r="G14" i="30" s="1"/>
  <c r="F14" i="30"/>
  <c r="K20" i="28"/>
  <c r="M8" i="7"/>
  <c r="M15" i="7"/>
  <c r="N5" i="7"/>
  <c r="M12" i="7"/>
  <c r="M10" i="7"/>
  <c r="M7" i="7"/>
  <c r="M14" i="7"/>
  <c r="F12" i="30"/>
  <c r="H22" i="7"/>
  <c r="G12" i="30" s="1"/>
  <c r="T4" i="2"/>
  <c r="K4" i="2"/>
  <c r="R6" i="2" s="1"/>
  <c r="K20" i="24"/>
  <c r="K18" i="24"/>
  <c r="O13" i="24"/>
  <c r="N13" i="24" s="1"/>
  <c r="O7" i="24"/>
  <c r="N7" i="24" s="1"/>
  <c r="P7" i="24" s="1"/>
  <c r="O14" i="24"/>
  <c r="N14" i="24" s="1"/>
  <c r="O15" i="24"/>
  <c r="N15" i="24" s="1"/>
  <c r="O9" i="24"/>
  <c r="N9" i="24" s="1"/>
  <c r="P9" i="24" s="1"/>
  <c r="K16" i="24"/>
  <c r="O12" i="24"/>
  <c r="N12" i="24" s="1"/>
  <c r="L4" i="24"/>
  <c r="R6" i="24"/>
  <c r="O6" i="24" s="1"/>
  <c r="K17" i="24"/>
  <c r="O11" i="24"/>
  <c r="N11" i="24" s="1"/>
  <c r="K21" i="24" a="1"/>
  <c r="K21" i="24" s="1"/>
  <c r="K19" i="24" a="1"/>
  <c r="K19" i="24" s="1"/>
  <c r="N5" i="24"/>
  <c r="R7" i="24"/>
  <c r="R8" i="24" s="1"/>
  <c r="R9" i="24" s="1"/>
  <c r="R10" i="24" s="1"/>
  <c r="K20" i="23"/>
  <c r="K18" i="23"/>
  <c r="O13" i="23"/>
  <c r="N13" i="23" s="1"/>
  <c r="O7" i="23"/>
  <c r="N7" i="23" s="1"/>
  <c r="L4" i="23"/>
  <c r="O14" i="23"/>
  <c r="N14" i="23" s="1"/>
  <c r="P14" i="23" s="1"/>
  <c r="O8" i="23"/>
  <c r="N8" i="23" s="1"/>
  <c r="K17" i="23"/>
  <c r="O11" i="23"/>
  <c r="N11" i="23" s="1"/>
  <c r="O15" i="23"/>
  <c r="N15" i="23" s="1"/>
  <c r="O9" i="23"/>
  <c r="N9" i="23" s="1"/>
  <c r="O10" i="23"/>
  <c r="N10" i="23" s="1"/>
  <c r="R6" i="23"/>
  <c r="O6" i="23"/>
  <c r="K21" i="23" a="1"/>
  <c r="K21" i="23" s="1"/>
  <c r="K19" i="23" a="1"/>
  <c r="K19" i="23" s="1"/>
  <c r="K16" i="23"/>
  <c r="O12" i="23"/>
  <c r="N12" i="23" s="1"/>
  <c r="M5" i="23"/>
  <c r="P5" i="23" s="1"/>
  <c r="M11" i="23"/>
  <c r="P11" i="23" s="1"/>
  <c r="N5" i="23"/>
  <c r="M9" i="23"/>
  <c r="R7" i="23"/>
  <c r="R8" i="23" s="1"/>
  <c r="R9" i="23" s="1"/>
  <c r="R10" i="23" s="1"/>
  <c r="R11" i="23" s="1"/>
  <c r="R12" i="23" s="1"/>
  <c r="R13" i="23" s="1"/>
  <c r="R14" i="23" s="1"/>
  <c r="R15" i="23" s="1"/>
  <c r="M6" i="23"/>
  <c r="M11" i="25"/>
  <c r="M14" i="25"/>
  <c r="O9" i="25"/>
  <c r="N9" i="25" s="1"/>
  <c r="K20" i="25"/>
  <c r="K18" i="25"/>
  <c r="O13" i="25"/>
  <c r="N13" i="25" s="1"/>
  <c r="O7" i="25"/>
  <c r="N7" i="25" s="1"/>
  <c r="P7" i="25" s="1"/>
  <c r="L4" i="25"/>
  <c r="O15" i="25"/>
  <c r="N15" i="25" s="1"/>
  <c r="O12" i="25"/>
  <c r="N12" i="25" s="1"/>
  <c r="P12" i="25" s="1"/>
  <c r="O14" i="25"/>
  <c r="N14" i="25" s="1"/>
  <c r="O8" i="25"/>
  <c r="N8" i="25" s="1"/>
  <c r="P8" i="25" s="1"/>
  <c r="K19" i="25" a="1"/>
  <c r="K19" i="25" s="1"/>
  <c r="O10" i="25"/>
  <c r="N10" i="25" s="1"/>
  <c r="P10" i="25" s="1"/>
  <c r="O11" i="25"/>
  <c r="N11" i="25" s="1"/>
  <c r="K21" i="25" a="1"/>
  <c r="K21" i="25" s="1"/>
  <c r="K22" i="25" s="1"/>
  <c r="R6" i="25"/>
  <c r="O6" i="25" s="1"/>
  <c r="K17" i="25"/>
  <c r="K16" i="25"/>
  <c r="M6" i="25"/>
  <c r="M5" i="25"/>
  <c r="M9" i="25"/>
  <c r="N5" i="25"/>
  <c r="K20" i="22"/>
  <c r="K18" i="22"/>
  <c r="O7" i="22"/>
  <c r="N7" i="22" s="1"/>
  <c r="O8" i="22"/>
  <c r="N8" i="22" s="1"/>
  <c r="P8" i="22" s="1"/>
  <c r="O6" i="22"/>
  <c r="O15" i="22"/>
  <c r="N15" i="22" s="1"/>
  <c r="O9" i="22"/>
  <c r="N9" i="22" s="1"/>
  <c r="P9" i="22" s="1"/>
  <c r="O10" i="22"/>
  <c r="N10" i="22" s="1"/>
  <c r="R6" i="22"/>
  <c r="L4" i="22"/>
  <c r="K17" i="22"/>
  <c r="O11" i="22"/>
  <c r="N11" i="22" s="1"/>
  <c r="K16" i="22"/>
  <c r="O12" i="22"/>
  <c r="N12" i="22" s="1"/>
  <c r="P12" i="22" s="1"/>
  <c r="K21" i="22" a="1"/>
  <c r="K21" i="22" s="1"/>
  <c r="K19" i="22" a="1"/>
  <c r="K19" i="22" s="1"/>
  <c r="R7" i="22"/>
  <c r="R8" i="22" s="1"/>
  <c r="R9" i="22" s="1"/>
  <c r="R10" i="22" s="1"/>
  <c r="R11" i="22" s="1"/>
  <c r="R12" i="22" s="1"/>
  <c r="R13" i="22" s="1"/>
  <c r="R14" i="22" s="1"/>
  <c r="N5" i="22"/>
  <c r="M5" i="22"/>
  <c r="Q6" i="22"/>
  <c r="Q7" i="22" s="1"/>
  <c r="Q8" i="22" s="1"/>
  <c r="Q9" i="22" s="1"/>
  <c r="Q10" i="22" s="1"/>
  <c r="Q11" i="22" s="1"/>
  <c r="Q12" i="22" s="1"/>
  <c r="Q13" i="22" s="1"/>
  <c r="Q14" i="22" s="1"/>
  <c r="Q15" i="22" s="1"/>
  <c r="L5" i="22"/>
  <c r="M6" i="22"/>
  <c r="P4" i="21"/>
  <c r="O11" i="21"/>
  <c r="N11" i="21" s="1"/>
  <c r="P13" i="21"/>
  <c r="R7" i="21"/>
  <c r="R8" i="21" s="1"/>
  <c r="R9" i="21" s="1"/>
  <c r="R10" i="21" s="1"/>
  <c r="R11" i="21" s="1"/>
  <c r="R12" i="21" s="1"/>
  <c r="R13" i="21" s="1"/>
  <c r="R14" i="21" s="1"/>
  <c r="R15" i="21" s="1"/>
  <c r="K19" i="21" a="1"/>
  <c r="K19" i="21" s="1"/>
  <c r="K16" i="21"/>
  <c r="O12" i="21"/>
  <c r="N12" i="21" s="1"/>
  <c r="P12" i="21" s="1"/>
  <c r="N5" i="21"/>
  <c r="M5" i="21"/>
  <c r="O6" i="21"/>
  <c r="Q6" i="21"/>
  <c r="Q7" i="21" s="1"/>
  <c r="L5" i="21"/>
  <c r="K21" i="21" a="1"/>
  <c r="K21" i="21" s="1"/>
  <c r="P9" i="21"/>
  <c r="O15" i="21"/>
  <c r="N15" i="21" s="1"/>
  <c r="M14" i="21"/>
  <c r="P15" i="21"/>
  <c r="N5" i="20"/>
  <c r="M5" i="20"/>
  <c r="Q6" i="20"/>
  <c r="Q7" i="20" s="1"/>
  <c r="Q8" i="20" s="1"/>
  <c r="Q9" i="20" s="1"/>
  <c r="Q10" i="20" s="1"/>
  <c r="Q11" i="20" s="1"/>
  <c r="Q12" i="20" s="1"/>
  <c r="Q13" i="20" s="1"/>
  <c r="Q14" i="20" s="1"/>
  <c r="Q15" i="20" s="1"/>
  <c r="L5" i="20"/>
  <c r="M11" i="20"/>
  <c r="M9" i="20"/>
  <c r="K16" i="20"/>
  <c r="K20" i="20"/>
  <c r="K18" i="20"/>
  <c r="O13" i="20"/>
  <c r="N13" i="20" s="1"/>
  <c r="L4" i="20"/>
  <c r="O14" i="20"/>
  <c r="N14" i="20" s="1"/>
  <c r="O8" i="20"/>
  <c r="N8" i="20" s="1"/>
  <c r="O15" i="20"/>
  <c r="N15" i="20" s="1"/>
  <c r="P15" i="20" s="1"/>
  <c r="O9" i="20"/>
  <c r="N9" i="20" s="1"/>
  <c r="O10" i="20"/>
  <c r="N10" i="20" s="1"/>
  <c r="K19" i="20" a="1"/>
  <c r="K19" i="20" s="1"/>
  <c r="O6" i="20"/>
  <c r="R6" i="20"/>
  <c r="R7" i="20" s="1"/>
  <c r="R8" i="20" s="1"/>
  <c r="R9" i="20" s="1"/>
  <c r="R10" i="20" s="1"/>
  <c r="R11" i="20" s="1"/>
  <c r="R12" i="20" s="1"/>
  <c r="R13" i="20" s="1"/>
  <c r="R14" i="20" s="1"/>
  <c r="R15" i="20" s="1"/>
  <c r="K17" i="20"/>
  <c r="O11" i="20"/>
  <c r="N11" i="20" s="1"/>
  <c r="K21" i="20" a="1"/>
  <c r="K21" i="20" s="1"/>
  <c r="O12" i="20"/>
  <c r="N12" i="20" s="1"/>
  <c r="M14" i="20"/>
  <c r="M6" i="20"/>
  <c r="M14" i="19"/>
  <c r="M6" i="19"/>
  <c r="N5" i="19"/>
  <c r="M5" i="19"/>
  <c r="Q6" i="19"/>
  <c r="Q7" i="19" s="1"/>
  <c r="Q8" i="19" s="1"/>
  <c r="Q9" i="19" s="1"/>
  <c r="Q10" i="19" s="1"/>
  <c r="Q11" i="19" s="1"/>
  <c r="Q12" i="19" s="1"/>
  <c r="Q13" i="19" s="1"/>
  <c r="Q14" i="19" s="1"/>
  <c r="Q15" i="19" s="1"/>
  <c r="L5" i="19"/>
  <c r="K20" i="19"/>
  <c r="K18" i="19"/>
  <c r="O13" i="19"/>
  <c r="N13" i="19" s="1"/>
  <c r="L4" i="19"/>
  <c r="O14" i="19"/>
  <c r="N14" i="19" s="1"/>
  <c r="O8" i="19"/>
  <c r="N8" i="19" s="1"/>
  <c r="O15" i="19"/>
  <c r="N15" i="19" s="1"/>
  <c r="O9" i="19"/>
  <c r="N9" i="19" s="1"/>
  <c r="O10" i="19"/>
  <c r="N10" i="19" s="1"/>
  <c r="R6" i="19"/>
  <c r="R7" i="19" s="1"/>
  <c r="R8" i="19" s="1"/>
  <c r="R9" i="19" s="1"/>
  <c r="R10" i="19" s="1"/>
  <c r="R11" i="19" s="1"/>
  <c r="K17" i="19"/>
  <c r="O6" i="19"/>
  <c r="K21" i="19" a="1"/>
  <c r="K21" i="19" s="1"/>
  <c r="K19" i="19" a="1"/>
  <c r="K19" i="19" s="1"/>
  <c r="K16" i="19"/>
  <c r="O12" i="19"/>
  <c r="N12" i="19" s="1"/>
  <c r="M9" i="19"/>
  <c r="M11" i="18"/>
  <c r="O15" i="18"/>
  <c r="N15" i="18" s="1"/>
  <c r="P15" i="18" s="1"/>
  <c r="M6" i="18"/>
  <c r="O10" i="18"/>
  <c r="N10" i="18" s="1"/>
  <c r="M9" i="18"/>
  <c r="K20" i="18"/>
  <c r="K16" i="18"/>
  <c r="O12" i="18"/>
  <c r="N12" i="18" s="1"/>
  <c r="N5" i="18"/>
  <c r="K19" i="18" a="1"/>
  <c r="K19" i="18" s="1"/>
  <c r="R7" i="18"/>
  <c r="R8" i="18" s="1"/>
  <c r="R9" i="18" s="1"/>
  <c r="R10" i="18" s="1"/>
  <c r="R11" i="18" s="1"/>
  <c r="R12" i="18" s="1"/>
  <c r="R13" i="18" s="1"/>
  <c r="R14" i="18" s="1"/>
  <c r="M5" i="18"/>
  <c r="K21" i="18" a="1"/>
  <c r="K21" i="18" s="1"/>
  <c r="Q6" i="18"/>
  <c r="O6" i="18" s="1"/>
  <c r="L5" i="18"/>
  <c r="O13" i="18"/>
  <c r="N13" i="18" s="1"/>
  <c r="P13" i="18" s="1"/>
  <c r="K17" i="18"/>
  <c r="M6" i="17"/>
  <c r="K20" i="17"/>
  <c r="K18" i="17"/>
  <c r="O13" i="17"/>
  <c r="N13" i="17" s="1"/>
  <c r="L4" i="17"/>
  <c r="O12" i="17"/>
  <c r="N12" i="17" s="1"/>
  <c r="O6" i="17"/>
  <c r="O14" i="17"/>
  <c r="N14" i="17" s="1"/>
  <c r="P14" i="17" s="1"/>
  <c r="O8" i="17"/>
  <c r="N8" i="17" s="1"/>
  <c r="O15" i="17"/>
  <c r="N15" i="17" s="1"/>
  <c r="P15" i="17" s="1"/>
  <c r="K16" i="17"/>
  <c r="O10" i="17"/>
  <c r="N10" i="17" s="1"/>
  <c r="K19" i="17" a="1"/>
  <c r="K19" i="17" s="1"/>
  <c r="R6" i="17"/>
  <c r="R7" i="17" s="1"/>
  <c r="R8" i="17" s="1"/>
  <c r="R9" i="17" s="1"/>
  <c r="R10" i="17" s="1"/>
  <c r="R11" i="17" s="1"/>
  <c r="R12" i="17" s="1"/>
  <c r="R13" i="17" s="1"/>
  <c r="R14" i="17" s="1"/>
  <c r="R15" i="17" s="1"/>
  <c r="K21" i="17" a="1"/>
  <c r="K21" i="17" s="1"/>
  <c r="K17" i="17"/>
  <c r="M9" i="17"/>
  <c r="N5" i="17"/>
  <c r="M5" i="17"/>
  <c r="Q6" i="17"/>
  <c r="Q7" i="17" s="1"/>
  <c r="Q8" i="17" s="1"/>
  <c r="Q9" i="17" s="1"/>
  <c r="Q10" i="17" s="1"/>
  <c r="Q11" i="17" s="1"/>
  <c r="Q12" i="17" s="1"/>
  <c r="Q13" i="17" s="1"/>
  <c r="Q14" i="17" s="1"/>
  <c r="Q15" i="17" s="1"/>
  <c r="L5" i="17"/>
  <c r="M14" i="16"/>
  <c r="M11" i="16"/>
  <c r="Q6" i="16"/>
  <c r="O6" i="16" s="1"/>
  <c r="N5" i="16"/>
  <c r="L5" i="16"/>
  <c r="M5" i="16"/>
  <c r="O13" i="16"/>
  <c r="N13" i="16" s="1"/>
  <c r="K20" i="16"/>
  <c r="K18" i="16"/>
  <c r="L4" i="16"/>
  <c r="O14" i="16"/>
  <c r="N14" i="16" s="1"/>
  <c r="O12" i="16"/>
  <c r="N12" i="16" s="1"/>
  <c r="O15" i="16"/>
  <c r="N15" i="16" s="1"/>
  <c r="O9" i="16"/>
  <c r="N9" i="16" s="1"/>
  <c r="P9" i="16" s="1"/>
  <c r="O11" i="16"/>
  <c r="N11" i="16" s="1"/>
  <c r="K19" i="16" a="1"/>
  <c r="K19" i="16" s="1"/>
  <c r="O10" i="16"/>
  <c r="N10" i="16" s="1"/>
  <c r="K17" i="16"/>
  <c r="K21" i="16" a="1"/>
  <c r="K21" i="16" s="1"/>
  <c r="R6" i="16"/>
  <c r="R7" i="16" s="1"/>
  <c r="R8" i="16" s="1"/>
  <c r="R9" i="16" s="1"/>
  <c r="R10" i="16" s="1"/>
  <c r="R11" i="16" s="1"/>
  <c r="R12" i="16" s="1"/>
  <c r="R13" i="16" s="1"/>
  <c r="R14" i="16" s="1"/>
  <c r="R15" i="16" s="1"/>
  <c r="K16" i="16"/>
  <c r="M6" i="16"/>
  <c r="M14" i="15"/>
  <c r="M11" i="15"/>
  <c r="K20" i="15"/>
  <c r="K18" i="15"/>
  <c r="O13" i="15"/>
  <c r="N13" i="15" s="1"/>
  <c r="O7" i="15"/>
  <c r="N7" i="15" s="1"/>
  <c r="P7" i="15" s="1"/>
  <c r="L4" i="15"/>
  <c r="O14" i="15"/>
  <c r="N14" i="15" s="1"/>
  <c r="O8" i="15"/>
  <c r="N8" i="15" s="1"/>
  <c r="P8" i="15" s="1"/>
  <c r="O9" i="15"/>
  <c r="N9" i="15" s="1"/>
  <c r="P9" i="15" s="1"/>
  <c r="O12" i="15"/>
  <c r="N12" i="15" s="1"/>
  <c r="O6" i="15"/>
  <c r="O10" i="15"/>
  <c r="N10" i="15" s="1"/>
  <c r="K19" i="15" a="1"/>
  <c r="K19" i="15" s="1"/>
  <c r="R6" i="15"/>
  <c r="R7" i="15" s="1"/>
  <c r="R8" i="15" s="1"/>
  <c r="R9" i="15" s="1"/>
  <c r="R10" i="15" s="1"/>
  <c r="R11" i="15" s="1"/>
  <c r="R12" i="15" s="1"/>
  <c r="R13" i="15" s="1"/>
  <c r="R14" i="15" s="1"/>
  <c r="R15" i="15" s="1"/>
  <c r="K17" i="15"/>
  <c r="K21" i="15" a="1"/>
  <c r="K21" i="15" s="1"/>
  <c r="K16" i="15"/>
  <c r="N5" i="15"/>
  <c r="M5" i="15"/>
  <c r="Q6" i="15"/>
  <c r="Q7" i="15" s="1"/>
  <c r="Q8" i="15" s="1"/>
  <c r="Q9" i="15" s="1"/>
  <c r="Q10" i="15" s="1"/>
  <c r="Q11" i="15" s="1"/>
  <c r="L5" i="15"/>
  <c r="M6" i="15"/>
  <c r="M11" i="14"/>
  <c r="M14" i="14"/>
  <c r="K20" i="14"/>
  <c r="K18" i="14"/>
  <c r="O13" i="14"/>
  <c r="N13" i="14" s="1"/>
  <c r="L4" i="14"/>
  <c r="O14" i="14"/>
  <c r="N14" i="14" s="1"/>
  <c r="O15" i="14"/>
  <c r="N15" i="14" s="1"/>
  <c r="K17" i="14"/>
  <c r="R6" i="14"/>
  <c r="O6" i="14" s="1"/>
  <c r="M5" i="14"/>
  <c r="K21" i="14" a="1"/>
  <c r="K21" i="14" s="1"/>
  <c r="K19" i="14" a="1"/>
  <c r="K19" i="14" s="1"/>
  <c r="K16" i="14"/>
  <c r="O12" i="14"/>
  <c r="N12" i="14" s="1"/>
  <c r="M7" i="14"/>
  <c r="L7" i="14"/>
  <c r="L5" i="13"/>
  <c r="N5" i="13"/>
  <c r="Q6" i="13"/>
  <c r="O6" i="13" s="1"/>
  <c r="M5" i="13"/>
  <c r="K20" i="13"/>
  <c r="K18" i="13"/>
  <c r="O13" i="13"/>
  <c r="N13" i="13" s="1"/>
  <c r="P13" i="13" s="1"/>
  <c r="L4" i="13"/>
  <c r="O14" i="13"/>
  <c r="N14" i="13" s="1"/>
  <c r="P14" i="13" s="1"/>
  <c r="O15" i="13"/>
  <c r="N15" i="13" s="1"/>
  <c r="P15" i="13" s="1"/>
  <c r="O9" i="13"/>
  <c r="N9" i="13" s="1"/>
  <c r="P9" i="13" s="1"/>
  <c r="K17" i="13"/>
  <c r="R6" i="13"/>
  <c r="R7" i="13" s="1"/>
  <c r="R8" i="13" s="1"/>
  <c r="R9" i="13" s="1"/>
  <c r="R10" i="13" s="1"/>
  <c r="R11" i="13" s="1"/>
  <c r="R12" i="13" s="1"/>
  <c r="R13" i="13" s="1"/>
  <c r="R14" i="13" s="1"/>
  <c r="R15" i="13" s="1"/>
  <c r="K21" i="13" a="1"/>
  <c r="K21" i="13" s="1"/>
  <c r="K19" i="13" a="1"/>
  <c r="K19" i="13" s="1"/>
  <c r="K16" i="13"/>
  <c r="O12" i="13"/>
  <c r="N12" i="13" s="1"/>
  <c r="P12" i="13" s="1"/>
  <c r="M6" i="13"/>
  <c r="K20" i="12"/>
  <c r="K18" i="12"/>
  <c r="O13" i="12"/>
  <c r="N13" i="12" s="1"/>
  <c r="O7" i="12"/>
  <c r="N7" i="12" s="1"/>
  <c r="L4" i="12"/>
  <c r="K17" i="12"/>
  <c r="O14" i="12"/>
  <c r="N14" i="12" s="1"/>
  <c r="O15" i="12"/>
  <c r="N15" i="12" s="1"/>
  <c r="O9" i="12"/>
  <c r="N9" i="12" s="1"/>
  <c r="R6" i="12"/>
  <c r="R7" i="12" s="1"/>
  <c r="R8" i="12" s="1"/>
  <c r="R9" i="12" s="1"/>
  <c r="R10" i="12" s="1"/>
  <c r="R11" i="12" s="1"/>
  <c r="R12" i="12" s="1"/>
  <c r="R13" i="12" s="1"/>
  <c r="R14" i="12" s="1"/>
  <c r="R15" i="12" s="1"/>
  <c r="O10" i="12"/>
  <c r="N10" i="12" s="1"/>
  <c r="P10" i="12" s="1"/>
  <c r="K21" i="12" a="1"/>
  <c r="K21" i="12" s="1"/>
  <c r="K19" i="12" a="1"/>
  <c r="K19" i="12" s="1"/>
  <c r="K16" i="12"/>
  <c r="O12" i="12"/>
  <c r="N12" i="12" s="1"/>
  <c r="O6" i="12"/>
  <c r="M6" i="12"/>
  <c r="M14" i="12"/>
  <c r="M11" i="11"/>
  <c r="M9" i="11"/>
  <c r="M8" i="11"/>
  <c r="L8" i="11"/>
  <c r="Q8" i="11"/>
  <c r="O8" i="11" s="1"/>
  <c r="N8" i="11" s="1"/>
  <c r="M6" i="11"/>
  <c r="R6" i="11"/>
  <c r="O6" i="11" s="1"/>
  <c r="K20" i="11"/>
  <c r="K18" i="11"/>
  <c r="O13" i="11"/>
  <c r="N13" i="11" s="1"/>
  <c r="O7" i="11"/>
  <c r="N7" i="11" s="1"/>
  <c r="L4" i="11"/>
  <c r="M5" i="11"/>
  <c r="O15" i="11"/>
  <c r="N15" i="11" s="1"/>
  <c r="N5" i="11"/>
  <c r="K17" i="11"/>
  <c r="K21" i="11" a="1"/>
  <c r="K21" i="11" s="1"/>
  <c r="K19" i="11" a="1"/>
  <c r="K19" i="11" s="1"/>
  <c r="K16" i="11"/>
  <c r="O12" i="11"/>
  <c r="N12" i="11" s="1"/>
  <c r="K20" i="10"/>
  <c r="K18" i="10"/>
  <c r="O7" i="10"/>
  <c r="N7" i="10" s="1"/>
  <c r="L4" i="10"/>
  <c r="K16" i="10"/>
  <c r="O15" i="10"/>
  <c r="N15" i="10" s="1"/>
  <c r="O9" i="10"/>
  <c r="N9" i="10" s="1"/>
  <c r="R6" i="10"/>
  <c r="R7" i="10" s="1"/>
  <c r="R8" i="10" s="1"/>
  <c r="R9" i="10" s="1"/>
  <c r="R10" i="10" s="1"/>
  <c r="R11" i="10" s="1"/>
  <c r="R12" i="10" s="1"/>
  <c r="R13" i="10" s="1"/>
  <c r="R14" i="10" s="1"/>
  <c r="K17" i="10"/>
  <c r="O6" i="10"/>
  <c r="K21" i="10" a="1"/>
  <c r="K21" i="10" s="1"/>
  <c r="K19" i="10" a="1"/>
  <c r="K19" i="10" s="1"/>
  <c r="M14" i="10"/>
  <c r="M10" i="10"/>
  <c r="L10" i="10"/>
  <c r="N5" i="10"/>
  <c r="M5" i="10"/>
  <c r="Q6" i="10"/>
  <c r="Q7" i="10" s="1"/>
  <c r="Q8" i="10" s="1"/>
  <c r="Q9" i="10" s="1"/>
  <c r="Q10" i="10" s="1"/>
  <c r="L5" i="10"/>
  <c r="M6" i="10"/>
  <c r="M11" i="10"/>
  <c r="M9" i="10"/>
  <c r="N5" i="9"/>
  <c r="M5" i="9"/>
  <c r="Q6" i="9"/>
  <c r="Q7" i="9" s="1"/>
  <c r="Q8" i="9" s="1"/>
  <c r="L5" i="9"/>
  <c r="K20" i="9"/>
  <c r="K18" i="9"/>
  <c r="L4" i="9"/>
  <c r="K16" i="9"/>
  <c r="O6" i="9"/>
  <c r="R6" i="9"/>
  <c r="R7" i="9" s="1"/>
  <c r="R8" i="9" s="1"/>
  <c r="R9" i="9" s="1"/>
  <c r="R10" i="9" s="1"/>
  <c r="R11" i="9" s="1"/>
  <c r="K19" i="9" a="1"/>
  <c r="K19" i="9" s="1"/>
  <c r="M11" i="9"/>
  <c r="K17" i="9"/>
  <c r="K21" i="9" a="1"/>
  <c r="K21" i="9" s="1"/>
  <c r="M9" i="9"/>
  <c r="M6" i="9"/>
  <c r="M6" i="28"/>
  <c r="K17" i="28"/>
  <c r="M14" i="28"/>
  <c r="M11" i="28"/>
  <c r="O15" i="28"/>
  <c r="N15" i="28" s="1"/>
  <c r="M9" i="28"/>
  <c r="O10" i="28"/>
  <c r="N10" i="28" s="1"/>
  <c r="K16" i="28"/>
  <c r="O12" i="28"/>
  <c r="N12" i="28" s="1"/>
  <c r="P12" i="28" s="1"/>
  <c r="N5" i="28"/>
  <c r="K19" i="28" a="1"/>
  <c r="K19" i="28" s="1"/>
  <c r="M5" i="28"/>
  <c r="Q6" i="28"/>
  <c r="O6" i="28" s="1"/>
  <c r="L5" i="28"/>
  <c r="K21" i="28" a="1"/>
  <c r="K21" i="28" s="1"/>
  <c r="O7" i="7"/>
  <c r="N7" i="7" s="1"/>
  <c r="K20" i="7"/>
  <c r="K18" i="7"/>
  <c r="O13" i="7"/>
  <c r="N13" i="7" s="1"/>
  <c r="P13" i="7" s="1"/>
  <c r="L4" i="7"/>
  <c r="O14" i="7"/>
  <c r="N14" i="7" s="1"/>
  <c r="O15" i="7"/>
  <c r="N15" i="7" s="1"/>
  <c r="R6" i="7"/>
  <c r="R7" i="7" s="1"/>
  <c r="R8" i="7" s="1"/>
  <c r="R9" i="7" s="1"/>
  <c r="R10" i="7" s="1"/>
  <c r="K17" i="7"/>
  <c r="K16" i="7"/>
  <c r="K21" i="7" a="1"/>
  <c r="K21" i="7" s="1"/>
  <c r="K19" i="7" a="1"/>
  <c r="K19" i="7" s="1"/>
  <c r="O12" i="7"/>
  <c r="N12" i="7" s="1"/>
  <c r="O6" i="7"/>
  <c r="M5" i="7"/>
  <c r="M11" i="7"/>
  <c r="M6" i="7"/>
  <c r="H5" i="2"/>
  <c r="H7" i="2"/>
  <c r="H6" i="2"/>
  <c r="P14" i="20" l="1"/>
  <c r="P12" i="20"/>
  <c r="P13" i="20"/>
  <c r="P10" i="28"/>
  <c r="O11" i="17"/>
  <c r="N11" i="17" s="1"/>
  <c r="P11" i="17" s="1"/>
  <c r="O11" i="7"/>
  <c r="N11" i="7" s="1"/>
  <c r="P11" i="7" s="1"/>
  <c r="O11" i="12"/>
  <c r="N11" i="12" s="1"/>
  <c r="P11" i="12" s="1"/>
  <c r="O9" i="17"/>
  <c r="N9" i="17" s="1"/>
  <c r="P9" i="17" s="1"/>
  <c r="O9" i="7"/>
  <c r="N9" i="7" s="1"/>
  <c r="P9" i="7" s="1"/>
  <c r="P8" i="19"/>
  <c r="P12" i="19"/>
  <c r="P9" i="19"/>
  <c r="P11" i="18"/>
  <c r="O7" i="17"/>
  <c r="N7" i="17" s="1"/>
  <c r="P7" i="17" s="1"/>
  <c r="K22" i="18"/>
  <c r="P10" i="18"/>
  <c r="P12" i="18"/>
  <c r="P7" i="12"/>
  <c r="Q7" i="28"/>
  <c r="Q8" i="28" s="1"/>
  <c r="P14" i="14"/>
  <c r="P7" i="11"/>
  <c r="P5" i="10"/>
  <c r="K22" i="17"/>
  <c r="P13" i="17"/>
  <c r="P12" i="17"/>
  <c r="P8" i="17"/>
  <c r="P10" i="17"/>
  <c r="P9" i="12"/>
  <c r="P12" i="12"/>
  <c r="P13" i="12"/>
  <c r="P12" i="16"/>
  <c r="Q7" i="16"/>
  <c r="Q8" i="16" s="1"/>
  <c r="Q9" i="16" s="1"/>
  <c r="Q10" i="16" s="1"/>
  <c r="Q11" i="16" s="1"/>
  <c r="Q12" i="16" s="1"/>
  <c r="Q13" i="16" s="1"/>
  <c r="Q14" i="16" s="1"/>
  <c r="Q15" i="16" s="1"/>
  <c r="K22" i="16"/>
  <c r="P10" i="16"/>
  <c r="P13" i="15"/>
  <c r="P14" i="15"/>
  <c r="P12" i="15"/>
  <c r="P10" i="15"/>
  <c r="Q7" i="13"/>
  <c r="Q8" i="13" s="1"/>
  <c r="Q9" i="13" s="1"/>
  <c r="Q10" i="13" s="1"/>
  <c r="K22" i="14"/>
  <c r="P15" i="14"/>
  <c r="Q8" i="14"/>
  <c r="K22" i="13"/>
  <c r="K22" i="12"/>
  <c r="P14" i="12"/>
  <c r="R7" i="11"/>
  <c r="R8" i="11" s="1"/>
  <c r="R9" i="11" s="1"/>
  <c r="R10" i="11" s="1"/>
  <c r="R11" i="11" s="1"/>
  <c r="R12" i="11" s="1"/>
  <c r="R13" i="11" s="1"/>
  <c r="R14" i="11" s="1"/>
  <c r="R15" i="11" s="1"/>
  <c r="P12" i="11"/>
  <c r="K22" i="11"/>
  <c r="P15" i="11"/>
  <c r="P7" i="10"/>
  <c r="P15" i="28"/>
  <c r="P13" i="28"/>
  <c r="O10" i="24"/>
  <c r="N10" i="24" s="1"/>
  <c r="P10" i="24" s="1"/>
  <c r="R11" i="24"/>
  <c r="R12" i="24" s="1"/>
  <c r="R13" i="24" s="1"/>
  <c r="R14" i="24" s="1"/>
  <c r="R15" i="24" s="1"/>
  <c r="P8" i="23"/>
  <c r="P13" i="23"/>
  <c r="P10" i="23"/>
  <c r="R7" i="25"/>
  <c r="R8" i="25" s="1"/>
  <c r="R9" i="25" s="1"/>
  <c r="R10" i="25" s="1"/>
  <c r="R11" i="25" s="1"/>
  <c r="R12" i="25" s="1"/>
  <c r="R13" i="25" s="1"/>
  <c r="R14" i="25" s="1"/>
  <c r="R15" i="25" s="1"/>
  <c r="O14" i="22"/>
  <c r="N14" i="22" s="1"/>
  <c r="P14" i="22" s="1"/>
  <c r="R15" i="22"/>
  <c r="P7" i="22"/>
  <c r="P11" i="22"/>
  <c r="K22" i="21"/>
  <c r="P11" i="21"/>
  <c r="P14" i="21"/>
  <c r="P10" i="20"/>
  <c r="P11" i="20"/>
  <c r="P8" i="20"/>
  <c r="K22" i="20"/>
  <c r="O11" i="19"/>
  <c r="N11" i="19" s="1"/>
  <c r="P11" i="19" s="1"/>
  <c r="R12" i="19"/>
  <c r="R13" i="19" s="1"/>
  <c r="R14" i="19" s="1"/>
  <c r="R15" i="19" s="1"/>
  <c r="K22" i="19"/>
  <c r="P10" i="19"/>
  <c r="P14" i="19"/>
  <c r="P13" i="19"/>
  <c r="O14" i="18"/>
  <c r="N14" i="18" s="1"/>
  <c r="P14" i="18" s="1"/>
  <c r="R15" i="18"/>
  <c r="Q7" i="18"/>
  <c r="Q8" i="18" s="1"/>
  <c r="P13" i="16"/>
  <c r="P11" i="16"/>
  <c r="P15" i="16"/>
  <c r="P14" i="16"/>
  <c r="O8" i="16"/>
  <c r="N8" i="16" s="1"/>
  <c r="P8" i="16" s="1"/>
  <c r="O11" i="15"/>
  <c r="N11" i="15" s="1"/>
  <c r="P11" i="15" s="1"/>
  <c r="Q12" i="15"/>
  <c r="Q13" i="15" s="1"/>
  <c r="Q14" i="15" s="1"/>
  <c r="Q15" i="15" s="1"/>
  <c r="O15" i="15" s="1"/>
  <c r="N15" i="15" s="1"/>
  <c r="P15" i="15" s="1"/>
  <c r="K22" i="15"/>
  <c r="R7" i="14"/>
  <c r="R8" i="14" s="1"/>
  <c r="R9" i="14" s="1"/>
  <c r="R10" i="14" s="1"/>
  <c r="R11" i="14" s="1"/>
  <c r="Q9" i="11"/>
  <c r="O14" i="10"/>
  <c r="N14" i="10" s="1"/>
  <c r="P14" i="10" s="1"/>
  <c r="R15" i="10"/>
  <c r="O10" i="10"/>
  <c r="N10" i="10" s="1"/>
  <c r="P10" i="10" s="1"/>
  <c r="Q11" i="10"/>
  <c r="P15" i="10"/>
  <c r="O8" i="9"/>
  <c r="N8" i="9" s="1"/>
  <c r="P8" i="9" s="1"/>
  <c r="Q9" i="9"/>
  <c r="R12" i="9"/>
  <c r="R13" i="9" s="1"/>
  <c r="R14" i="9" s="1"/>
  <c r="R15" i="9" s="1"/>
  <c r="R12" i="28"/>
  <c r="R13" i="28" s="1"/>
  <c r="R14" i="28" s="1"/>
  <c r="O10" i="7"/>
  <c r="N10" i="7" s="1"/>
  <c r="P10" i="7" s="1"/>
  <c r="R11" i="7"/>
  <c r="R12" i="7" s="1"/>
  <c r="R13" i="7" s="1"/>
  <c r="R14" i="7" s="1"/>
  <c r="R15" i="7" s="1"/>
  <c r="P7" i="7"/>
  <c r="P13" i="24"/>
  <c r="K22" i="7"/>
  <c r="P12" i="7"/>
  <c r="P14" i="7"/>
  <c r="P15" i="24"/>
  <c r="P14" i="24"/>
  <c r="P12" i="24"/>
  <c r="P11" i="24"/>
  <c r="M16" i="24"/>
  <c r="O8" i="24"/>
  <c r="N8" i="24" s="1"/>
  <c r="P8" i="24" s="1"/>
  <c r="K22" i="24"/>
  <c r="P12" i="23"/>
  <c r="P7" i="23"/>
  <c r="P9" i="23"/>
  <c r="P14" i="25"/>
  <c r="P11" i="25"/>
  <c r="P5" i="25"/>
  <c r="P9" i="25"/>
  <c r="P15" i="25"/>
  <c r="P10" i="22"/>
  <c r="K22" i="22"/>
  <c r="P5" i="22"/>
  <c r="O13" i="22"/>
  <c r="N13" i="22" s="1"/>
  <c r="P13" i="22" s="1"/>
  <c r="Q8" i="21"/>
  <c r="O7" i="21"/>
  <c r="N7" i="21" s="1"/>
  <c r="P7" i="21" s="1"/>
  <c r="P5" i="21"/>
  <c r="P9" i="20"/>
  <c r="P5" i="20"/>
  <c r="O7" i="20"/>
  <c r="N7" i="20" s="1"/>
  <c r="P7" i="20" s="1"/>
  <c r="P15" i="19"/>
  <c r="O7" i="19"/>
  <c r="N7" i="19" s="1"/>
  <c r="P7" i="19" s="1"/>
  <c r="P5" i="19"/>
  <c r="O7" i="18"/>
  <c r="N7" i="18" s="1"/>
  <c r="P7" i="18" s="1"/>
  <c r="P5" i="17"/>
  <c r="O7" i="16"/>
  <c r="N7" i="16" s="1"/>
  <c r="P7" i="16" s="1"/>
  <c r="M16" i="16"/>
  <c r="P5" i="15"/>
  <c r="P12" i="14"/>
  <c r="P13" i="14"/>
  <c r="M16" i="12"/>
  <c r="P15" i="12"/>
  <c r="O8" i="12"/>
  <c r="N8" i="12" s="1"/>
  <c r="P8" i="12" s="1"/>
  <c r="P13" i="11"/>
  <c r="O12" i="10"/>
  <c r="N12" i="10" s="1"/>
  <c r="P12" i="10" s="1"/>
  <c r="O8" i="10"/>
  <c r="N8" i="10" s="1"/>
  <c r="P8" i="10" s="1"/>
  <c r="P9" i="10"/>
  <c r="O7" i="9"/>
  <c r="N7" i="9" s="1"/>
  <c r="P7" i="9" s="1"/>
  <c r="O7" i="28"/>
  <c r="N7" i="28" s="1"/>
  <c r="P7" i="28" s="1"/>
  <c r="K22" i="28"/>
  <c r="M16" i="7"/>
  <c r="O8" i="7"/>
  <c r="N8" i="7" s="1"/>
  <c r="P8" i="7" s="1"/>
  <c r="P15" i="7"/>
  <c r="K7" i="2"/>
  <c r="L7" i="2" s="1"/>
  <c r="T7" i="2"/>
  <c r="K6" i="2"/>
  <c r="T6" i="2"/>
  <c r="K5" i="2"/>
  <c r="Q6" i="2" s="1"/>
  <c r="T5" i="2"/>
  <c r="N6" i="24"/>
  <c r="P6" i="24" s="1"/>
  <c r="P4" i="24"/>
  <c r="L16" i="24"/>
  <c r="D26" i="30" s="1"/>
  <c r="I26" i="30" s="1"/>
  <c r="P5" i="24"/>
  <c r="M16" i="23"/>
  <c r="P4" i="23"/>
  <c r="L16" i="23"/>
  <c r="D25" i="30" s="1"/>
  <c r="I25" i="30" s="1"/>
  <c r="K22" i="23"/>
  <c r="N6" i="23"/>
  <c r="P6" i="23" s="1"/>
  <c r="O16" i="23"/>
  <c r="N6" i="25"/>
  <c r="N16" i="25" s="1"/>
  <c r="O16" i="25"/>
  <c r="M16" i="25"/>
  <c r="P4" i="25"/>
  <c r="L16" i="25"/>
  <c r="D24" i="30" s="1"/>
  <c r="I24" i="30" s="1"/>
  <c r="N6" i="22"/>
  <c r="P6" i="22" s="1"/>
  <c r="M16" i="22"/>
  <c r="P4" i="22"/>
  <c r="L16" i="22"/>
  <c r="D23" i="30" s="1"/>
  <c r="I23" i="30" s="1"/>
  <c r="L16" i="21"/>
  <c r="D22" i="30" s="1"/>
  <c r="I22" i="30" s="1"/>
  <c r="N6" i="21"/>
  <c r="P6" i="21" s="1"/>
  <c r="M16" i="21"/>
  <c r="P4" i="20"/>
  <c r="L16" i="20"/>
  <c r="D20" i="30" s="1"/>
  <c r="I20" i="30" s="1"/>
  <c r="N6" i="20"/>
  <c r="P6" i="20" s="1"/>
  <c r="M16" i="20"/>
  <c r="M16" i="19"/>
  <c r="P4" i="19"/>
  <c r="L16" i="19"/>
  <c r="D9" i="30" s="1"/>
  <c r="I9" i="30" s="1"/>
  <c r="N6" i="19"/>
  <c r="P6" i="19" s="1"/>
  <c r="N6" i="18"/>
  <c r="M16" i="18"/>
  <c r="P5" i="18"/>
  <c r="L16" i="18"/>
  <c r="D7" i="30" s="1"/>
  <c r="I7" i="30" s="1"/>
  <c r="P4" i="17"/>
  <c r="L16" i="17"/>
  <c r="D18" i="30" s="1"/>
  <c r="I18" i="30" s="1"/>
  <c r="M16" i="17"/>
  <c r="N6" i="17"/>
  <c r="P6" i="17" s="1"/>
  <c r="N6" i="16"/>
  <c r="P6" i="16" s="1"/>
  <c r="P4" i="16"/>
  <c r="L16" i="16"/>
  <c r="D15" i="30" s="1"/>
  <c r="I15" i="30" s="1"/>
  <c r="P5" i="16"/>
  <c r="M16" i="15"/>
  <c r="N6" i="15"/>
  <c r="P4" i="15"/>
  <c r="L16" i="15"/>
  <c r="D19" i="30" s="1"/>
  <c r="I19" i="30" s="1"/>
  <c r="M16" i="14"/>
  <c r="P5" i="14"/>
  <c r="P7" i="14"/>
  <c r="P4" i="14"/>
  <c r="L16" i="14"/>
  <c r="D8" i="30" s="1"/>
  <c r="I8" i="30" s="1"/>
  <c r="N6" i="14"/>
  <c r="M16" i="13"/>
  <c r="P4" i="13"/>
  <c r="L16" i="13"/>
  <c r="D11" i="30" s="1"/>
  <c r="I11" i="30" s="1"/>
  <c r="P5" i="13"/>
  <c r="N6" i="13"/>
  <c r="P6" i="13" s="1"/>
  <c r="N6" i="12"/>
  <c r="P4" i="12"/>
  <c r="L16" i="12"/>
  <c r="D17" i="30" s="1"/>
  <c r="I17" i="30" s="1"/>
  <c r="P8" i="11"/>
  <c r="M16" i="11"/>
  <c r="P5" i="11"/>
  <c r="N6" i="11"/>
  <c r="P4" i="11"/>
  <c r="L16" i="11"/>
  <c r="D16" i="30" s="1"/>
  <c r="I16" i="30" s="1"/>
  <c r="M16" i="10"/>
  <c r="K22" i="10"/>
  <c r="P4" i="10"/>
  <c r="L16" i="10"/>
  <c r="D10" i="30" s="1"/>
  <c r="I10" i="30" s="1"/>
  <c r="N6" i="10"/>
  <c r="P6" i="10" s="1"/>
  <c r="P5" i="9"/>
  <c r="P4" i="9"/>
  <c r="L16" i="9"/>
  <c r="D13" i="30" s="1"/>
  <c r="I13" i="30" s="1"/>
  <c r="N6" i="9"/>
  <c r="P6" i="9" s="1"/>
  <c r="M16" i="9"/>
  <c r="K22" i="9"/>
  <c r="N6" i="28"/>
  <c r="P6" i="28" s="1"/>
  <c r="M16" i="28"/>
  <c r="P5" i="28"/>
  <c r="L16" i="28"/>
  <c r="D14" i="30" s="1"/>
  <c r="I14" i="30" s="1"/>
  <c r="P4" i="7"/>
  <c r="L16" i="7"/>
  <c r="D12" i="30" s="1"/>
  <c r="I12" i="30" s="1"/>
  <c r="N6" i="7"/>
  <c r="P5" i="7"/>
  <c r="L4" i="2"/>
  <c r="P4" i="2" s="1"/>
  <c r="H8" i="2"/>
  <c r="Q11" i="13" l="1"/>
  <c r="O10" i="13"/>
  <c r="N10" i="13" s="1"/>
  <c r="P10" i="13" s="1"/>
  <c r="Q10" i="11"/>
  <c r="O9" i="11"/>
  <c r="N9" i="11" s="1"/>
  <c r="P9" i="11" s="1"/>
  <c r="Q9" i="14"/>
  <c r="O8" i="14"/>
  <c r="N8" i="14" s="1"/>
  <c r="P8" i="14" s="1"/>
  <c r="O8" i="13"/>
  <c r="N8" i="13" s="1"/>
  <c r="P8" i="13" s="1"/>
  <c r="Q10" i="9"/>
  <c r="O9" i="9"/>
  <c r="N9" i="9" s="1"/>
  <c r="P9" i="9" s="1"/>
  <c r="O16" i="17"/>
  <c r="O7" i="13"/>
  <c r="N7" i="13" s="1"/>
  <c r="P7" i="13" s="1"/>
  <c r="N16" i="15"/>
  <c r="O16" i="15"/>
  <c r="O16" i="7"/>
  <c r="N16" i="7"/>
  <c r="O8" i="21"/>
  <c r="N8" i="21" s="1"/>
  <c r="P8" i="21" s="1"/>
  <c r="Q9" i="21"/>
  <c r="Q10" i="21" s="1"/>
  <c r="Q11" i="21" s="1"/>
  <c r="Q12" i="21" s="1"/>
  <c r="Q13" i="21" s="1"/>
  <c r="Q14" i="21" s="1"/>
  <c r="Q15" i="21" s="1"/>
  <c r="O8" i="18"/>
  <c r="N8" i="18" s="1"/>
  <c r="P8" i="18" s="1"/>
  <c r="Q9" i="18"/>
  <c r="R12" i="14"/>
  <c r="R13" i="14" s="1"/>
  <c r="R14" i="14" s="1"/>
  <c r="R15" i="14" s="1"/>
  <c r="O14" i="11"/>
  <c r="P6" i="11"/>
  <c r="O11" i="10"/>
  <c r="N11" i="10" s="1"/>
  <c r="P11" i="10" s="1"/>
  <c r="Q12" i="10"/>
  <c r="Q13" i="10" s="1"/>
  <c r="O8" i="28"/>
  <c r="N8" i="28" s="1"/>
  <c r="P8" i="28" s="1"/>
  <c r="Q9" i="28"/>
  <c r="O14" i="28"/>
  <c r="N14" i="28" s="1"/>
  <c r="P14" i="28" s="1"/>
  <c r="R15" i="28"/>
  <c r="R7" i="2"/>
  <c r="R8" i="2" s="1"/>
  <c r="O16" i="24"/>
  <c r="P6" i="25"/>
  <c r="P16" i="25" s="1"/>
  <c r="O16" i="22"/>
  <c r="O16" i="21"/>
  <c r="P16" i="21"/>
  <c r="O16" i="20"/>
  <c r="O16" i="19"/>
  <c r="P6" i="18"/>
  <c r="N16" i="16"/>
  <c r="O16" i="16"/>
  <c r="O16" i="12"/>
  <c r="K8" i="2"/>
  <c r="M8" i="2" s="1"/>
  <c r="T8" i="2"/>
  <c r="L6" i="2"/>
  <c r="Q7" i="2"/>
  <c r="O7" i="2" s="1"/>
  <c r="O6" i="2"/>
  <c r="P16" i="24"/>
  <c r="N16" i="24"/>
  <c r="N16" i="23"/>
  <c r="P16" i="23"/>
  <c r="N16" i="22"/>
  <c r="P16" i="22"/>
  <c r="N16" i="21"/>
  <c r="N16" i="20"/>
  <c r="P16" i="20"/>
  <c r="N16" i="19"/>
  <c r="P16" i="19"/>
  <c r="N16" i="17"/>
  <c r="P16" i="17"/>
  <c r="P16" i="16"/>
  <c r="P6" i="15"/>
  <c r="P16" i="15" s="1"/>
  <c r="P6" i="14"/>
  <c r="P6" i="12"/>
  <c r="N16" i="12"/>
  <c r="P6" i="7"/>
  <c r="L5" i="2"/>
  <c r="M5" i="2"/>
  <c r="N5" i="2"/>
  <c r="M7" i="2"/>
  <c r="M6" i="2"/>
  <c r="H9" i="2"/>
  <c r="Q12" i="13" l="1"/>
  <c r="Q13" i="13" s="1"/>
  <c r="Q14" i="13" s="1"/>
  <c r="Q15" i="13" s="1"/>
  <c r="O11" i="13"/>
  <c r="N11" i="13" s="1"/>
  <c r="P11" i="13" s="1"/>
  <c r="P16" i="13" s="1"/>
  <c r="Q11" i="11"/>
  <c r="O10" i="11"/>
  <c r="N10" i="11" s="1"/>
  <c r="P10" i="11" s="1"/>
  <c r="Q10" i="28"/>
  <c r="Q11" i="28" s="1"/>
  <c r="O9" i="28"/>
  <c r="N9" i="28" s="1"/>
  <c r="P9" i="28" s="1"/>
  <c r="Q10" i="14"/>
  <c r="O9" i="14"/>
  <c r="N9" i="14" s="1"/>
  <c r="P9" i="14" s="1"/>
  <c r="Q10" i="18"/>
  <c r="Q11" i="18" s="1"/>
  <c r="Q12" i="18" s="1"/>
  <c r="Q13" i="18" s="1"/>
  <c r="Q14" i="18" s="1"/>
  <c r="Q15" i="18" s="1"/>
  <c r="O9" i="18"/>
  <c r="N9" i="18" s="1"/>
  <c r="P9" i="18" s="1"/>
  <c r="P16" i="18" s="1"/>
  <c r="Q11" i="9"/>
  <c r="O10" i="9"/>
  <c r="N10" i="9" s="1"/>
  <c r="P10" i="9" s="1"/>
  <c r="P16" i="7"/>
  <c r="P16" i="12"/>
  <c r="N14" i="11"/>
  <c r="O13" i="10"/>
  <c r="N13" i="10" s="1"/>
  <c r="P13" i="10" s="1"/>
  <c r="Q14" i="10"/>
  <c r="Q15" i="10" s="1"/>
  <c r="K9" i="2"/>
  <c r="M9" i="2" s="1"/>
  <c r="T9" i="2"/>
  <c r="L8" i="2"/>
  <c r="R9" i="2"/>
  <c r="Q8" i="2"/>
  <c r="O8" i="2" s="1"/>
  <c r="P5" i="2"/>
  <c r="H10" i="2"/>
  <c r="Q12" i="28" l="1"/>
  <c r="Q13" i="28" s="1"/>
  <c r="Q14" i="28" s="1"/>
  <c r="Q15" i="28" s="1"/>
  <c r="O11" i="28"/>
  <c r="N11" i="28" s="1"/>
  <c r="P11" i="28" s="1"/>
  <c r="K9" i="26" s="1"/>
  <c r="Q12" i="11"/>
  <c r="Q13" i="11" s="1"/>
  <c r="Q14" i="11" s="1"/>
  <c r="Q15" i="11" s="1"/>
  <c r="O11" i="11"/>
  <c r="N11" i="11" s="1"/>
  <c r="P11" i="11" s="1"/>
  <c r="K7" i="26" s="1"/>
  <c r="O16" i="13"/>
  <c r="N16" i="13"/>
  <c r="Q11" i="14"/>
  <c r="O10" i="14"/>
  <c r="N10" i="14" s="1"/>
  <c r="P10" i="14" s="1"/>
  <c r="J5" i="26" s="1"/>
  <c r="O16" i="18"/>
  <c r="N16" i="18"/>
  <c r="Q12" i="9"/>
  <c r="O11" i="9"/>
  <c r="P16" i="10"/>
  <c r="O16" i="10"/>
  <c r="P14" i="11"/>
  <c r="N16" i="10"/>
  <c r="L9" i="2"/>
  <c r="R10" i="2"/>
  <c r="Q9" i="2"/>
  <c r="O9" i="2" s="1"/>
  <c r="K10" i="2"/>
  <c r="T10" i="2"/>
  <c r="H11" i="2"/>
  <c r="E23" i="26"/>
  <c r="D23" i="26"/>
  <c r="C23" i="26"/>
  <c r="O23" i="26"/>
  <c r="N23" i="26"/>
  <c r="M23" i="26"/>
  <c r="L23" i="26"/>
  <c r="K23" i="26"/>
  <c r="J23" i="26"/>
  <c r="I23" i="26"/>
  <c r="H23" i="26"/>
  <c r="G23" i="26"/>
  <c r="F23" i="26"/>
  <c r="B23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O5" i="26"/>
  <c r="N5" i="26"/>
  <c r="M5" i="26"/>
  <c r="L5" i="26"/>
  <c r="I5" i="26"/>
  <c r="H5" i="26"/>
  <c r="G5" i="26"/>
  <c r="F5" i="26"/>
  <c r="E5" i="26"/>
  <c r="D5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O7" i="26"/>
  <c r="M7" i="26"/>
  <c r="L7" i="26"/>
  <c r="J7" i="26"/>
  <c r="I7" i="26"/>
  <c r="H7" i="26"/>
  <c r="G7" i="26"/>
  <c r="F7" i="26"/>
  <c r="E7" i="26"/>
  <c r="D7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J8" i="26"/>
  <c r="I8" i="26"/>
  <c r="H8" i="26"/>
  <c r="G8" i="26"/>
  <c r="F8" i="26"/>
  <c r="E8" i="26"/>
  <c r="D8" i="26"/>
  <c r="O9" i="26"/>
  <c r="N9" i="26"/>
  <c r="M9" i="26"/>
  <c r="L9" i="26"/>
  <c r="J9" i="26"/>
  <c r="I9" i="26"/>
  <c r="H9" i="26"/>
  <c r="G9" i="26"/>
  <c r="F9" i="26"/>
  <c r="E9" i="26"/>
  <c r="D9" i="26"/>
  <c r="O6" i="26"/>
  <c r="N6" i="26"/>
  <c r="M6" i="26"/>
  <c r="L6" i="26"/>
  <c r="K6" i="26"/>
  <c r="J6" i="26"/>
  <c r="I6" i="26"/>
  <c r="H6" i="26"/>
  <c r="G6" i="26"/>
  <c r="F6" i="26"/>
  <c r="E6" i="26"/>
  <c r="D6" i="26"/>
  <c r="C24" i="26"/>
  <c r="B24" i="26"/>
  <c r="C22" i="26"/>
  <c r="B22" i="26"/>
  <c r="C21" i="26"/>
  <c r="B21" i="26"/>
  <c r="C20" i="26"/>
  <c r="B20" i="26"/>
  <c r="C19" i="26"/>
  <c r="B19" i="26"/>
  <c r="C16" i="26"/>
  <c r="B16" i="26"/>
  <c r="C15" i="26"/>
  <c r="B15" i="26"/>
  <c r="C13" i="26"/>
  <c r="B13" i="26"/>
  <c r="C18" i="26"/>
  <c r="B18" i="26"/>
  <c r="C17" i="26"/>
  <c r="B17" i="26"/>
  <c r="C5" i="26"/>
  <c r="B5" i="26"/>
  <c r="C10" i="26"/>
  <c r="B10" i="26"/>
  <c r="C12" i="26"/>
  <c r="B12" i="26"/>
  <c r="C7" i="26"/>
  <c r="B7" i="26"/>
  <c r="C14" i="26"/>
  <c r="B14" i="26"/>
  <c r="C8" i="26"/>
  <c r="B8" i="26"/>
  <c r="C9" i="26"/>
  <c r="B9" i="26"/>
  <c r="C6" i="26"/>
  <c r="B6" i="26"/>
  <c r="C11" i="26"/>
  <c r="B11" i="26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C6" i="4"/>
  <c r="B6" i="4"/>
  <c r="C14" i="4"/>
  <c r="B14" i="4"/>
  <c r="O6" i="4"/>
  <c r="N6" i="4"/>
  <c r="M6" i="4"/>
  <c r="L6" i="4"/>
  <c r="K6" i="4"/>
  <c r="J6" i="4"/>
  <c r="I6" i="4"/>
  <c r="H6" i="4"/>
  <c r="G6" i="4"/>
  <c r="F6" i="4"/>
  <c r="E6" i="4"/>
  <c r="D6" i="4"/>
  <c r="E4" i="26"/>
  <c r="F4" i="26"/>
  <c r="G4" i="26"/>
  <c r="H4" i="26"/>
  <c r="I4" i="26"/>
  <c r="J4" i="26"/>
  <c r="K4" i="26"/>
  <c r="L4" i="26"/>
  <c r="M4" i="26"/>
  <c r="N4" i="26"/>
  <c r="O4" i="26"/>
  <c r="D2" i="26"/>
  <c r="D4" i="26"/>
  <c r="A1" i="2"/>
  <c r="P16" i="28" l="1"/>
  <c r="O16" i="28"/>
  <c r="N16" i="28"/>
  <c r="Q12" i="14"/>
  <c r="Q13" i="14" s="1"/>
  <c r="Q14" i="14" s="1"/>
  <c r="Q15" i="14" s="1"/>
  <c r="O11" i="14"/>
  <c r="N11" i="14" s="1"/>
  <c r="P11" i="14" s="1"/>
  <c r="K5" i="26" s="1"/>
  <c r="P5" i="26" s="1"/>
  <c r="N16" i="11"/>
  <c r="O16" i="11"/>
  <c r="Q13" i="9"/>
  <c r="O12" i="9"/>
  <c r="N12" i="9" s="1"/>
  <c r="P12" i="9" s="1"/>
  <c r="L8" i="26" s="1"/>
  <c r="N11" i="9"/>
  <c r="P16" i="11"/>
  <c r="N7" i="26"/>
  <c r="P7" i="26" s="1"/>
  <c r="Q10" i="2"/>
  <c r="O10" i="2"/>
  <c r="L10" i="2"/>
  <c r="M10" i="2"/>
  <c r="R11" i="2"/>
  <c r="K11" i="2"/>
  <c r="L11" i="2" s="1"/>
  <c r="T11" i="2"/>
  <c r="P24" i="26"/>
  <c r="P23" i="26"/>
  <c r="P22" i="26"/>
  <c r="P21" i="26"/>
  <c r="P20" i="26"/>
  <c r="P19" i="26"/>
  <c r="P16" i="26"/>
  <c r="P15" i="26"/>
  <c r="P13" i="26"/>
  <c r="P18" i="26"/>
  <c r="P17" i="26"/>
  <c r="P10" i="26"/>
  <c r="P12" i="26"/>
  <c r="P14" i="26"/>
  <c r="P9" i="26"/>
  <c r="H12" i="2"/>
  <c r="T12" i="2" s="1"/>
  <c r="I14" i="4"/>
  <c r="P22" i="4"/>
  <c r="P21" i="4"/>
  <c r="P20" i="4"/>
  <c r="P19" i="4"/>
  <c r="P11" i="4"/>
  <c r="P17" i="4"/>
  <c r="P18" i="4"/>
  <c r="P5" i="4"/>
  <c r="P7" i="4"/>
  <c r="P6" i="26"/>
  <c r="P6" i="4"/>
  <c r="P24" i="4"/>
  <c r="P13" i="4"/>
  <c r="P9" i="4"/>
  <c r="D14" i="4"/>
  <c r="E14" i="4"/>
  <c r="F14" i="4"/>
  <c r="G14" i="4"/>
  <c r="H14" i="4"/>
  <c r="J14" i="4"/>
  <c r="K14" i="4"/>
  <c r="P12" i="4"/>
  <c r="P15" i="4"/>
  <c r="P8" i="4"/>
  <c r="P10" i="4"/>
  <c r="P16" i="4"/>
  <c r="P16" i="14" l="1"/>
  <c r="O16" i="14"/>
  <c r="N16" i="14"/>
  <c r="P11" i="9"/>
  <c r="Q14" i="9"/>
  <c r="O13" i="9"/>
  <c r="N13" i="9" s="1"/>
  <c r="P13" i="9" s="1"/>
  <c r="M8" i="26" s="1"/>
  <c r="Q11" i="2"/>
  <c r="O11" i="2" s="1"/>
  <c r="R12" i="2"/>
  <c r="M11" i="2"/>
  <c r="L14" i="4"/>
  <c r="K12" i="2"/>
  <c r="H13" i="2"/>
  <c r="D11" i="26"/>
  <c r="Q15" i="9" l="1"/>
  <c r="O15" i="9" s="1"/>
  <c r="N15" i="9" s="1"/>
  <c r="P15" i="9" s="1"/>
  <c r="O8" i="26" s="1"/>
  <c r="O14" i="9"/>
  <c r="K8" i="26"/>
  <c r="T13" i="2"/>
  <c r="H18" i="2"/>
  <c r="Q12" i="2"/>
  <c r="R13" i="2"/>
  <c r="H14" i="2"/>
  <c r="H15" i="2"/>
  <c r="K13" i="2"/>
  <c r="M14" i="4"/>
  <c r="M12" i="2"/>
  <c r="L12" i="2"/>
  <c r="E11" i="26"/>
  <c r="N14" i="9" l="1"/>
  <c r="O16" i="9"/>
  <c r="H21" i="2" a="1"/>
  <c r="H21" i="2" s="1"/>
  <c r="K14" i="2"/>
  <c r="T14" i="2"/>
  <c r="T15" i="2"/>
  <c r="H17" i="2"/>
  <c r="H20" i="2"/>
  <c r="F21" i="30" s="1"/>
  <c r="F28" i="30" s="1"/>
  <c r="F31" i="30" s="1"/>
  <c r="F45" i="30" s="1"/>
  <c r="H19" i="2" a="1"/>
  <c r="H19" i="2" s="1"/>
  <c r="Q13" i="2"/>
  <c r="O13" i="2" s="1"/>
  <c r="O12" i="2"/>
  <c r="R14" i="2"/>
  <c r="H16" i="2"/>
  <c r="H21" i="30" s="1"/>
  <c r="N14" i="4"/>
  <c r="K15" i="2"/>
  <c r="O14" i="4"/>
  <c r="L13" i="2"/>
  <c r="M13" i="2"/>
  <c r="P14" i="9" l="1"/>
  <c r="N16" i="9"/>
  <c r="Q14" i="2"/>
  <c r="Q15" i="2" s="1"/>
  <c r="R15" i="2"/>
  <c r="H22" i="2"/>
  <c r="H28" i="30"/>
  <c r="H31" i="30" s="1"/>
  <c r="H53" i="30" s="1"/>
  <c r="O14" i="2"/>
  <c r="K21" i="2" a="1"/>
  <c r="K21" i="2" s="1"/>
  <c r="P23" i="4"/>
  <c r="K18" i="2"/>
  <c r="K19" i="2" a="1"/>
  <c r="K19" i="2" s="1"/>
  <c r="M14" i="2"/>
  <c r="L14" i="2"/>
  <c r="P14" i="4"/>
  <c r="M15" i="2"/>
  <c r="K16" i="2"/>
  <c r="L15" i="2"/>
  <c r="K20" i="2"/>
  <c r="K17" i="2"/>
  <c r="N8" i="26" l="1"/>
  <c r="P8" i="26" s="1"/>
  <c r="P16" i="9"/>
  <c r="O15" i="2"/>
  <c r="G21" i="30"/>
  <c r="K22" i="2"/>
  <c r="L16" i="2"/>
  <c r="D21" i="30" s="1"/>
  <c r="M16" i="2"/>
  <c r="G29" i="30" l="1"/>
  <c r="G31" i="30" s="1"/>
  <c r="G49" i="30" s="1"/>
  <c r="D28" i="30"/>
  <c r="D31" i="30" s="1"/>
  <c r="D33" i="30" s="1"/>
  <c r="I21" i="30"/>
  <c r="I28" i="30" s="1"/>
  <c r="I31" i="30" s="1"/>
  <c r="I57" i="30" s="1"/>
  <c r="N6" i="2"/>
  <c r="P6" i="2" s="1"/>
  <c r="F11" i="26" l="1"/>
  <c r="N15" i="2"/>
  <c r="P15" i="2" s="1"/>
  <c r="N13" i="2"/>
  <c r="P13" i="2" s="1"/>
  <c r="N12" i="2"/>
  <c r="P12" i="2" s="1"/>
  <c r="N14" i="2"/>
  <c r="P14" i="2" s="1"/>
  <c r="N9" i="2"/>
  <c r="P9" i="2" s="1"/>
  <c r="N11" i="2"/>
  <c r="P11" i="2" s="1"/>
  <c r="O16" i="2"/>
  <c r="N10" i="2"/>
  <c r="P10" i="2" s="1"/>
  <c r="N7" i="2"/>
  <c r="P7" i="2" s="1"/>
  <c r="N8" i="2"/>
  <c r="P8" i="2" s="1"/>
  <c r="H11" i="26" l="1"/>
  <c r="N11" i="26"/>
  <c r="K11" i="26"/>
  <c r="I11" i="26"/>
  <c r="O11" i="26"/>
  <c r="L11" i="26"/>
  <c r="J11" i="26"/>
  <c r="M11" i="26"/>
  <c r="P16" i="2"/>
  <c r="N16" i="2"/>
  <c r="G11" i="26"/>
  <c r="P11" i="26" l="1"/>
</calcChain>
</file>

<file path=xl/sharedStrings.xml><?xml version="1.0" encoding="utf-8"?>
<sst xmlns="http://schemas.openxmlformats.org/spreadsheetml/2006/main" count="899" uniqueCount="106">
  <si>
    <t>TOTAL</t>
  </si>
  <si>
    <t>NOMBRE</t>
  </si>
  <si>
    <t>N</t>
  </si>
  <si>
    <t>O</t>
  </si>
  <si>
    <t>P</t>
  </si>
  <si>
    <t>Q</t>
  </si>
  <si>
    <t>R</t>
  </si>
  <si>
    <t>S</t>
  </si>
  <si>
    <t>Trofeo Regularidad 2024</t>
  </si>
  <si>
    <t>Total</t>
  </si>
  <si>
    <t>Volatilidad</t>
  </si>
  <si>
    <t>Mínimo</t>
  </si>
  <si>
    <t>Media</t>
  </si>
  <si>
    <t>Mediana</t>
  </si>
  <si>
    <t>Máximo</t>
  </si>
  <si>
    <t>Desviación</t>
  </si>
  <si>
    <t>NºFeder</t>
  </si>
  <si>
    <t>Fecha</t>
  </si>
  <si>
    <t>Nº Federado</t>
  </si>
  <si>
    <r>
      <rPr>
        <b/>
        <sz val="10"/>
        <color indexed="30"/>
        <rFont val="Arial"/>
        <family val="2"/>
      </rPr>
      <t>a)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Por participar se adjudica 1 punto</t>
    </r>
  </si>
  <si>
    <r>
      <rPr>
        <b/>
        <sz val="10"/>
        <color indexed="30"/>
        <rFont val="Arial"/>
        <family val="2"/>
      </rPr>
      <t>b)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1 punto, si iguala</t>
    </r>
    <r>
      <rPr>
        <sz val="10"/>
        <color indexed="30"/>
        <rFont val="Arial"/>
        <family val="2"/>
      </rPr>
      <t xml:space="preserve"> su anterior puntuación.</t>
    </r>
  </si>
  <si>
    <r>
      <rPr>
        <b/>
        <sz val="10"/>
        <color indexed="30"/>
        <rFont val="Arial"/>
        <family val="2"/>
      </rPr>
      <t>c)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2 puntos, si se supera</t>
    </r>
    <r>
      <rPr>
        <sz val="10"/>
        <color indexed="30"/>
        <rFont val="Arial"/>
        <family val="2"/>
      </rPr>
      <t xml:space="preserve"> la puntuación anterior.</t>
    </r>
  </si>
  <si>
    <t>Nombre</t>
  </si>
  <si>
    <t>Nº</t>
  </si>
  <si>
    <t>Criterio-Cálculo de los puntos para Trofeo de Regularidad</t>
  </si>
  <si>
    <t>Puntos Trofeo Regularidad</t>
  </si>
  <si>
    <t>PUNTOS TROFEO REGULARIDAD</t>
  </si>
  <si>
    <t>Puntos</t>
  </si>
  <si>
    <t>a)1</t>
  </si>
  <si>
    <t>b)=1</t>
  </si>
  <si>
    <t>c)&gt;2</t>
  </si>
  <si>
    <t>d)&gt;&gt;3</t>
  </si>
  <si>
    <r>
      <t xml:space="preserve">d) 3 puntos, si se superan </t>
    </r>
    <r>
      <rPr>
        <sz val="10"/>
        <color indexed="30"/>
        <rFont val="Arial"/>
        <family val="2"/>
      </rPr>
      <t>las 2 puntuaciones inmediatamente anteriores (en sentido creciente)</t>
    </r>
  </si>
  <si>
    <t>[si se da la condición d) queda excluida la c)]</t>
  </si>
  <si>
    <t>apoyo para d)&gt;&gt;3</t>
  </si>
  <si>
    <t>último&gt;0</t>
  </si>
  <si>
    <t>penúltimo&gt;0</t>
  </si>
  <si>
    <t>PUNTOS COMPETICIÓN</t>
  </si>
  <si>
    <t>INSTRUCCIONES DE USO DE ESTE ARCHIVO PARA PROCEDER CORRECTAMENTE</t>
  </si>
  <si>
    <t>ESTADISTICAS</t>
  </si>
  <si>
    <t>Hoja</t>
  </si>
  <si>
    <t>Puntos
Totales</t>
  </si>
  <si>
    <t>Nº 
Tiradas</t>
  </si>
  <si>
    <r>
      <t xml:space="preserve">1) CON CARÁCTER GENERAL, </t>
    </r>
    <r>
      <rPr>
        <b/>
        <sz val="10"/>
        <color rgb="FFFF0000"/>
        <rFont val="Arial"/>
        <family val="2"/>
      </rPr>
      <t>SÓLO SE ESCRIBIRÁ EN LAS CELDAS CUYO TEXTO ESTÉ EN COLOR ROJO</t>
    </r>
    <r>
      <rPr>
        <b/>
        <sz val="10"/>
        <rFont val="Arial"/>
        <family val="2"/>
      </rPr>
      <t xml:space="preserve">. NO SE ESCRIBIRÁ EN EL RESTO DE CELDAS, PUES SE ANULARÍA EL EFECTO, FIN, Y PROPÓSITO DE LAS FÓRMULAS. </t>
    </r>
  </si>
  <si>
    <t xml:space="preserve">2) EN LA HOJA 'TOTALES' SÓLO SE ESCRIBIRÁN LAS FECHAS, QUE PUEDE VERSE ESTÁN EN COLOR ROJO (CELDAS D4:O4), Y NADA MÁS. </t>
  </si>
  <si>
    <t>Máxima 
Serie</t>
  </si>
  <si>
    <t>Máxima
Tirada</t>
  </si>
  <si>
    <t>Puntos
Totales
/Tirada</t>
  </si>
  <si>
    <t>3) LAS HOJAS 'A - S', SON LOS REGISTROS INDIVIDUALES DE CADA TIRADOR. EN ELLAS SÓLO SE ESCRIBIRÁN, EXCLUSIVAMENTE:</t>
  </si>
  <si>
    <t>-LOS PUNTOS DE CADA SERIE (CELDAS B4:G15).</t>
  </si>
  <si>
    <t>-EL NÚMERO DE FEDERADO (CELDA 'A2')</t>
  </si>
  <si>
    <t>-EL NOMBRE DEL FEDERADO (CELDA `B2')</t>
  </si>
  <si>
    <t>4) EN EL RESTO DE HOJAS NO HAY QUE TOCAR NADA PUES SE RELLENAN AUTOMÁTICAMENTE.</t>
  </si>
  <si>
    <t>POSTERIORMENTE SE PODRÁ CONVERTIR A FORMATO PDF.</t>
  </si>
  <si>
    <t xml:space="preserve">5) LA HOJA 'CLASIFICACIÓN FINAL' ES DONDE SE HACE UN 'COPIADO-PEGADO-ESPECIAL-VALORES-FORMATOS' DE LA TABLA EN LA HOJA 'RESUMEN' , PARA PODER LUEGO ORDENARLA POR PUNTOS, DE MAYOR A MENOR. </t>
  </si>
  <si>
    <t>Max 
Serie</t>
  </si>
  <si>
    <t>Nº 
Federado</t>
  </si>
  <si>
    <t>MAX</t>
  </si>
  <si>
    <t>MIN</t>
  </si>
  <si>
    <t>TIRADOR</t>
  </si>
  <si>
    <t>Menor Volatilidad</t>
  </si>
  <si>
    <t>Mayor Nº de Tiradas</t>
  </si>
  <si>
    <t>1º</t>
  </si>
  <si>
    <t>2º</t>
  </si>
  <si>
    <t>3º</t>
  </si>
  <si>
    <t>Montserrat Fuente</t>
  </si>
  <si>
    <t>Javier López</t>
  </si>
  <si>
    <t>Pablo Muñoz</t>
  </si>
  <si>
    <t>Carlos Flores</t>
  </si>
  <si>
    <t>Eduardo Panisello</t>
  </si>
  <si>
    <t>Grzegorz Adam</t>
  </si>
  <si>
    <t>Ramón Arjona</t>
  </si>
  <si>
    <t>Fernando Diez</t>
  </si>
  <si>
    <t>Francisco Arriaga</t>
  </si>
  <si>
    <t>Javier Arguedas</t>
  </si>
  <si>
    <t>Jose Manuel Bañeza Paniagua</t>
  </si>
  <si>
    <t>Montse</t>
  </si>
  <si>
    <t>López</t>
  </si>
  <si>
    <t>Pablo</t>
  </si>
  <si>
    <t>Flores</t>
  </si>
  <si>
    <t>Panisello</t>
  </si>
  <si>
    <t>Grzegorz</t>
  </si>
  <si>
    <t>Arjona</t>
  </si>
  <si>
    <t>Diez</t>
  </si>
  <si>
    <t>Arriaga</t>
  </si>
  <si>
    <t>Belmont</t>
  </si>
  <si>
    <t>Arguedas</t>
  </si>
  <si>
    <t>Bañeza</t>
  </si>
  <si>
    <t>ID</t>
  </si>
  <si>
    <t>-MARCA LAS CELDAS QUE QUIERES QUEDEN DESPROTEGIDAS</t>
  </si>
  <si>
    <r>
      <t xml:space="preserve">-Verte al Menú Principal. Clickea </t>
    </r>
    <r>
      <rPr>
        <sz val="10"/>
        <rFont val="Arial"/>
        <family val="2"/>
      </rPr>
      <t>INICIO</t>
    </r>
  </si>
  <si>
    <t>-Clickea FUENTE</t>
  </si>
  <si>
    <t>-Carpeta PROTEGER</t>
  </si>
  <si>
    <t>-Desmarca BLOQUEADA. Aceptar.</t>
  </si>
  <si>
    <t>-Marca ahora toda la Hoja</t>
  </si>
  <si>
    <t>-Vete al Menú Principal. Clickea REVISAR</t>
  </si>
  <si>
    <t>-Clickea PROTEGER HOJA</t>
  </si>
  <si>
    <t>-Desmarca ‘SELECCIONAR CELDAS BLOQUEADAS’. Comprueba que queda marcado ‘SELECCIONAR CELDAS DESBLOQUEADAS’. Aceptar</t>
  </si>
  <si>
    <t>Julián Fernández Rejas</t>
  </si>
  <si>
    <t>Julián</t>
  </si>
  <si>
    <t>Antonio Bellmont Corrochano</t>
  </si>
  <si>
    <t>Bellmont</t>
  </si>
  <si>
    <t>Daniel Álvarez Labrado</t>
  </si>
  <si>
    <t>Daniel</t>
  </si>
  <si>
    <t>Enrique Alcor Cabrerizo</t>
  </si>
  <si>
    <t>Alcor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</si>
</sst>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d\-mmm\-yy;@"/>
    <numFmt numFmtId="165" formatCode="[$-C0A]d\-mmm\-yy;@"/>
    <numFmt numFmtId="166" formatCode="#,##0.0"/>
  </numFmts>
  <fonts count="42" x14ac:knownFonts="1">
    <font>
      <sz val="10"/>
      <name val="Arial"/>
    </font>
    <font>
      <sz val="14"/>
      <name val="Arial"/>
      <family val="2"/>
    </font>
    <font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b/>
      <sz val="22"/>
      <color indexed="10"/>
      <name val="Arial"/>
      <family val="2"/>
    </font>
    <font>
      <sz val="14"/>
      <color indexed="21"/>
      <name val="Arial"/>
      <family val="2"/>
    </font>
    <font>
      <b/>
      <u/>
      <sz val="20"/>
      <color indexed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8"/>
      <color indexed="10"/>
      <name val="Arial"/>
      <family val="2"/>
    </font>
    <font>
      <sz val="12"/>
      <color indexed="17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b/>
      <u/>
      <sz val="20"/>
      <color rgb="FF0070C0"/>
      <name val="Arial"/>
      <family val="2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0"/>
      <color rgb="FF0070C0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b/>
      <sz val="10"/>
      <color rgb="FF0070C0"/>
      <name val="Arial"/>
      <family val="2"/>
    </font>
    <font>
      <sz val="12"/>
      <color indexed="21"/>
      <name val="Arial"/>
      <family val="2"/>
    </font>
    <font>
      <b/>
      <sz val="12"/>
      <color rgb="FFFF0000"/>
      <name val="Arial"/>
      <family val="2"/>
    </font>
    <font>
      <b/>
      <i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0" tint="-0.499984740745262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0" xfId="0" applyFont="1" applyFill="1"/>
    <xf numFmtId="0" fontId="7" fillId="2" borderId="1" xfId="0" applyFont="1" applyFill="1" applyBorder="1"/>
    <xf numFmtId="0" fontId="11" fillId="2" borderId="0" xfId="0" applyFont="1" applyFill="1"/>
    <xf numFmtId="0" fontId="18" fillId="0" borderId="2" xfId="0" applyFont="1" applyBorder="1" applyAlignment="1">
      <alignment horizontal="left"/>
    </xf>
    <xf numFmtId="0" fontId="19" fillId="2" borderId="0" xfId="0" applyFont="1" applyFill="1"/>
    <xf numFmtId="0" fontId="24" fillId="2" borderId="0" xfId="0" applyFont="1" applyFill="1"/>
    <xf numFmtId="0" fontId="1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Protection="1">
      <protection locked="0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/>
    <xf numFmtId="0" fontId="0" fillId="2" borderId="0" xfId="0" applyFill="1"/>
    <xf numFmtId="0" fontId="20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" fontId="16" fillId="2" borderId="0" xfId="0" applyNumberFormat="1" applyFont="1" applyFill="1" applyProtection="1">
      <protection locked="0"/>
    </xf>
    <xf numFmtId="0" fontId="11" fillId="2" borderId="0" xfId="0" applyFont="1" applyFill="1" applyAlignment="1">
      <alignment horizontal="center"/>
    </xf>
    <xf numFmtId="1" fontId="21" fillId="2" borderId="0" xfId="0" applyNumberFormat="1" applyFont="1" applyFill="1"/>
    <xf numFmtId="0" fontId="1" fillId="0" borderId="0" xfId="0" applyFont="1"/>
    <xf numFmtId="0" fontId="21" fillId="2" borderId="0" xfId="0" applyFont="1" applyFill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1" fillId="0" borderId="0" xfId="0" applyFont="1"/>
    <xf numFmtId="0" fontId="17" fillId="2" borderId="0" xfId="0" applyFont="1" applyFill="1"/>
    <xf numFmtId="0" fontId="17" fillId="0" borderId="0" xfId="0" applyFont="1"/>
    <xf numFmtId="0" fontId="27" fillId="0" borderId="8" xfId="0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28" fillId="0" borderId="0" xfId="0" quotePrefix="1" applyFont="1" applyAlignment="1">
      <alignment vertical="center"/>
    </xf>
    <xf numFmtId="0" fontId="21" fillId="2" borderId="14" xfId="0" applyFont="1" applyFill="1" applyBorder="1" applyAlignment="1">
      <alignment horizontal="center"/>
    </xf>
    <xf numFmtId="1" fontId="25" fillId="2" borderId="0" xfId="0" applyNumberFormat="1" applyFont="1" applyFill="1" applyAlignment="1" applyProtection="1">
      <alignment horizontal="center"/>
      <protection locked="0"/>
    </xf>
    <xf numFmtId="1" fontId="25" fillId="2" borderId="12" xfId="0" applyNumberFormat="1" applyFont="1" applyFill="1" applyBorder="1" applyAlignment="1" applyProtection="1">
      <alignment horizontal="center"/>
      <protection locked="0"/>
    </xf>
    <xf numFmtId="3" fontId="21" fillId="2" borderId="0" xfId="0" applyNumberFormat="1" applyFont="1" applyFill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4" fillId="0" borderId="15" xfId="0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6" xfId="0" applyFont="1" applyBorder="1"/>
    <xf numFmtId="0" fontId="21" fillId="0" borderId="18" xfId="0" applyFont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/>
    <xf numFmtId="1" fontId="25" fillId="2" borderId="1" xfId="0" applyNumberFormat="1" applyFont="1" applyFill="1" applyBorder="1" applyAlignment="1">
      <alignment horizontal="center"/>
    </xf>
    <xf numFmtId="3" fontId="21" fillId="2" borderId="1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165" fontId="25" fillId="2" borderId="0" xfId="0" applyNumberFormat="1" applyFont="1" applyFill="1" applyAlignment="1">
      <alignment horizontal="center"/>
    </xf>
    <xf numFmtId="165" fontId="25" fillId="2" borderId="12" xfId="0" applyNumberFormat="1" applyFont="1" applyFill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0" fontId="28" fillId="0" borderId="0" xfId="0" applyFont="1"/>
    <xf numFmtId="0" fontId="11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33" fillId="0" borderId="0" xfId="0" applyFont="1"/>
    <xf numFmtId="0" fontId="4" fillId="0" borderId="2" xfId="0" applyFont="1" applyBorder="1"/>
    <xf numFmtId="0" fontId="11" fillId="0" borderId="2" xfId="0" applyFont="1" applyBorder="1"/>
    <xf numFmtId="0" fontId="34" fillId="0" borderId="2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4" fillId="0" borderId="0" xfId="0" applyNumberFormat="1" applyFont="1" applyAlignment="1">
      <alignment horizontal="center" vertical="center" readingOrder="1"/>
    </xf>
    <xf numFmtId="3" fontId="4" fillId="0" borderId="17" xfId="0" applyNumberFormat="1" applyFont="1" applyBorder="1" applyAlignment="1">
      <alignment horizontal="center"/>
    </xf>
    <xf numFmtId="3" fontId="11" fillId="0" borderId="16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3" fillId="0" borderId="0" xfId="0" applyNumberFormat="1" applyFont="1"/>
    <xf numFmtId="3" fontId="11" fillId="0" borderId="5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4" fillId="2" borderId="0" xfId="0" applyFont="1" applyFill="1"/>
    <xf numFmtId="0" fontId="6" fillId="2" borderId="0" xfId="0" applyFont="1" applyFill="1"/>
    <xf numFmtId="0" fontId="6" fillId="0" borderId="0" xfId="0" applyFont="1"/>
    <xf numFmtId="0" fontId="5" fillId="0" borderId="0" xfId="0" applyFont="1"/>
    <xf numFmtId="0" fontId="5" fillId="2" borderId="0" xfId="0" applyFont="1" applyFill="1"/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5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quotePrefix="1" applyFont="1" applyAlignment="1">
      <alignment vertical="center"/>
    </xf>
    <xf numFmtId="0" fontId="36" fillId="0" borderId="0" xfId="0" applyFont="1"/>
    <xf numFmtId="0" fontId="27" fillId="2" borderId="19" xfId="0" applyFont="1" applyFill="1" applyBorder="1" applyAlignment="1">
      <alignment horizontal="center"/>
    </xf>
    <xf numFmtId="3" fontId="11" fillId="0" borderId="19" xfId="0" applyNumberFormat="1" applyFont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20" xfId="0" applyFont="1" applyFill="1" applyBorder="1" applyAlignment="1">
      <alignment horizontal="center"/>
    </xf>
    <xf numFmtId="4" fontId="11" fillId="0" borderId="20" xfId="0" applyNumberFormat="1" applyFont="1" applyBorder="1" applyAlignment="1">
      <alignment horizontal="center"/>
    </xf>
    <xf numFmtId="0" fontId="37" fillId="2" borderId="0" xfId="0" applyFont="1" applyFill="1" applyAlignment="1">
      <alignment horizontal="center"/>
    </xf>
    <xf numFmtId="1" fontId="4" fillId="0" borderId="2" xfId="0" applyNumberFormat="1" applyFont="1" applyBorder="1" applyAlignment="1">
      <alignment horizontal="center" vertical="center" readingOrder="1"/>
    </xf>
    <xf numFmtId="1" fontId="4" fillId="0" borderId="19" xfId="0" applyNumberFormat="1" applyFont="1" applyBorder="1" applyAlignment="1">
      <alignment horizontal="center" vertical="center" readingOrder="1"/>
    </xf>
    <xf numFmtId="1" fontId="4" fillId="0" borderId="0" xfId="0" applyNumberFormat="1" applyFont="1" applyAlignment="1">
      <alignment horizontal="center" vertical="center" readingOrder="1"/>
    </xf>
    <xf numFmtId="166" fontId="11" fillId="0" borderId="10" xfId="0" applyNumberFormat="1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3" fillId="0" borderId="0" xfId="0" quotePrefix="1" applyFont="1"/>
    <xf numFmtId="0" fontId="21" fillId="0" borderId="0" xfId="0" applyFont="1"/>
    <xf numFmtId="1" fontId="25" fillId="0" borderId="1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3" fontId="17" fillId="2" borderId="0" xfId="0" applyNumberFormat="1" applyFont="1" applyFill="1" applyAlignment="1" applyProtection="1">
      <alignment horizontal="center"/>
      <protection locked="0"/>
    </xf>
    <xf numFmtId="2" fontId="11" fillId="0" borderId="2" xfId="0" applyNumberFormat="1" applyFont="1" applyBorder="1" applyAlignment="1">
      <alignment horizontal="center"/>
    </xf>
    <xf numFmtId="0" fontId="31" fillId="0" borderId="0" xfId="0" quotePrefix="1" applyFont="1"/>
    <xf numFmtId="0" fontId="39" fillId="0" borderId="0" xfId="0" quotePrefix="1" applyFont="1"/>
    <xf numFmtId="0" fontId="40" fillId="0" borderId="0" xfId="0" quotePrefix="1" applyFont="1"/>
    <xf numFmtId="0" fontId="4" fillId="0" borderId="2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/>
    <xf numFmtId="1" fontId="25" fillId="0" borderId="7" xfId="0" applyNumberFormat="1" applyFont="1" applyBorder="1" applyAlignment="1">
      <alignment horizontal="center"/>
    </xf>
    <xf numFmtId="3" fontId="25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/>
    <xf numFmtId="4" fontId="25" fillId="0" borderId="7" xfId="0" applyNumberFormat="1" applyFont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7" xfId="0" applyFont="1" applyFill="1" applyBorder="1"/>
    <xf numFmtId="1" fontId="25" fillId="2" borderId="7" xfId="0" applyNumberFormat="1" applyFont="1" applyFill="1" applyBorder="1" applyAlignment="1">
      <alignment horizontal="center"/>
    </xf>
    <xf numFmtId="3" fontId="21" fillId="2" borderId="7" xfId="0" applyNumberFormat="1" applyFont="1" applyFill="1" applyBorder="1" applyAlignment="1">
      <alignment horizontal="center"/>
    </xf>
    <xf numFmtId="0" fontId="25" fillId="2" borderId="21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165" fontId="26" fillId="2" borderId="22" xfId="0" applyNumberFormat="1" applyFont="1" applyFill="1" applyBorder="1" applyAlignment="1" applyProtection="1">
      <alignment horizontal="center"/>
      <protection locked="0"/>
    </xf>
    <xf numFmtId="0" fontId="21" fillId="2" borderId="23" xfId="0" applyFont="1" applyFill="1" applyBorder="1" applyAlignment="1">
      <alignment horizontal="center"/>
    </xf>
    <xf numFmtId="0" fontId="21" fillId="2" borderId="21" xfId="0" applyFont="1" applyFill="1" applyBorder="1" applyAlignment="1">
      <alignment horizontal="center"/>
    </xf>
    <xf numFmtId="0" fontId="21" fillId="2" borderId="22" xfId="0" applyFont="1" applyFill="1" applyBorder="1" applyAlignment="1">
      <alignment horizontal="center"/>
    </xf>
    <xf numFmtId="164" fontId="25" fillId="2" borderId="22" xfId="0" applyNumberFormat="1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4" fillId="0" borderId="19" xfId="0" applyFont="1" applyBorder="1"/>
    <xf numFmtId="0" fontId="11" fillId="0" borderId="19" xfId="0" applyFont="1" applyBorder="1"/>
    <xf numFmtId="1" fontId="11" fillId="0" borderId="19" xfId="0" applyNumberFormat="1" applyFont="1" applyBorder="1" applyAlignment="1">
      <alignment horizontal="center"/>
    </xf>
    <xf numFmtId="0" fontId="11" fillId="0" borderId="20" xfId="0" applyFont="1" applyBorder="1"/>
    <xf numFmtId="0" fontId="4" fillId="0" borderId="20" xfId="0" applyFont="1" applyBorder="1"/>
    <xf numFmtId="0" fontId="4" fillId="0" borderId="0" xfId="0" applyFont="1" applyAlignment="1">
      <alignment horizontal="center" wrapText="1"/>
    </xf>
    <xf numFmtId="0" fontId="33" fillId="0" borderId="0" xfId="0" applyFont="1" applyAlignment="1">
      <alignment horizontal="left"/>
    </xf>
    <xf numFmtId="1" fontId="26" fillId="2" borderId="0" xfId="0" applyNumberFormat="1" applyFont="1" applyFill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26" fillId="2" borderId="12" xfId="0" applyFont="1" applyFill="1" applyBorder="1" applyAlignment="1" applyProtection="1">
      <alignment horizontal="center"/>
      <protection locked="0"/>
    </xf>
    <xf numFmtId="1" fontId="21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 readingOrder="1"/>
    </xf>
    <xf numFmtId="1" fontId="21" fillId="2" borderId="12" xfId="0" applyNumberFormat="1" applyFont="1" applyFill="1" applyBorder="1" applyAlignment="1">
      <alignment horizontal="center"/>
    </xf>
    <xf numFmtId="3" fontId="21" fillId="2" borderId="0" xfId="0" applyNumberFormat="1" applyFont="1" applyFill="1" applyAlignment="1">
      <alignment horizontal="center"/>
    </xf>
    <xf numFmtId="1" fontId="16" fillId="2" borderId="0" xfId="0" applyNumberFormat="1" applyFont="1" applyFill="1"/>
    <xf numFmtId="0" fontId="4" fillId="0" borderId="6" xfId="0" applyFont="1" applyBorder="1"/>
    <xf numFmtId="0" fontId="4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Alcor!$A$4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A-46B3-B7F4-07923388DBD8}"/>
            </c:ext>
          </c:extLst>
        </c:ser>
        <c:ser>
          <c:idx val="1"/>
          <c:order val="1"/>
          <c:tx>
            <c:strRef>
              <c:f>Alcor!$A$5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A-46B3-B7F4-07923388DBD8}"/>
            </c:ext>
          </c:extLst>
        </c:ser>
        <c:ser>
          <c:idx val="2"/>
          <c:order val="2"/>
          <c:tx>
            <c:strRef>
              <c:f>Alcor!$A$6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A-46B3-B7F4-07923388DBD8}"/>
            </c:ext>
          </c:extLst>
        </c:ser>
        <c:ser>
          <c:idx val="3"/>
          <c:order val="3"/>
          <c:tx>
            <c:strRef>
              <c:f>Alcor!$A$7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A-46B3-B7F4-07923388DBD8}"/>
            </c:ext>
          </c:extLst>
        </c:ser>
        <c:ser>
          <c:idx val="4"/>
          <c:order val="4"/>
          <c:tx>
            <c:strRef>
              <c:f>Alcor!$A$8</c:f>
              <c:strCache>
                <c:ptCount val="1"/>
                <c:pt idx="0">
                  <c:v>21-abr.-24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A-46B3-B7F4-07923388DBD8}"/>
            </c:ext>
          </c:extLst>
        </c:ser>
        <c:ser>
          <c:idx val="5"/>
          <c:order val="5"/>
          <c:tx>
            <c:strRef>
              <c:f>Alcor!$A$9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8A-46B3-B7F4-07923388DBD8}"/>
            </c:ext>
          </c:extLst>
        </c:ser>
        <c:ser>
          <c:idx val="6"/>
          <c:order val="6"/>
          <c:tx>
            <c:strRef>
              <c:f>Alcor!$A$10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8A-46B3-B7F4-07923388DBD8}"/>
            </c:ext>
          </c:extLst>
        </c:ser>
        <c:ser>
          <c:idx val="7"/>
          <c:order val="7"/>
          <c:tx>
            <c:strRef>
              <c:f>Alcor!$A$11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Alcor!$H$11</c:f>
              <c:numCache>
                <c:formatCode>0</c:formatCode>
                <c:ptCount val="1"/>
                <c:pt idx="0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8A-46B3-B7F4-07923388DBD8}"/>
            </c:ext>
          </c:extLst>
        </c:ser>
        <c:ser>
          <c:idx val="8"/>
          <c:order val="8"/>
          <c:tx>
            <c:strRef>
              <c:f>Alcor!$A$12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8A-46B3-B7F4-07923388DBD8}"/>
            </c:ext>
          </c:extLst>
        </c:ser>
        <c:ser>
          <c:idx val="9"/>
          <c:order val="9"/>
          <c:tx>
            <c:strRef>
              <c:f>Alcor!$A$13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8A-46B3-B7F4-07923388DBD8}"/>
            </c:ext>
          </c:extLst>
        </c:ser>
        <c:ser>
          <c:idx val="10"/>
          <c:order val="10"/>
          <c:tx>
            <c:strRef>
              <c:f>Alcor!$A$14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8A-46B3-B7F4-07923388DBD8}"/>
            </c:ext>
          </c:extLst>
        </c:ser>
        <c:ser>
          <c:idx val="11"/>
          <c:order val="11"/>
          <c:tx>
            <c:strRef>
              <c:f>Alcor!$A$15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8A-46B3-B7F4-07923388DB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Arguedas!$A$4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8-4C4C-BB93-4296E280C451}"/>
            </c:ext>
          </c:extLst>
        </c:ser>
        <c:ser>
          <c:idx val="1"/>
          <c:order val="1"/>
          <c:tx>
            <c:strRef>
              <c:f>Arguedas!$A$5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Arguedas!$H$5</c:f>
              <c:numCache>
                <c:formatCode>0</c:formatCode>
                <c:ptCount val="1"/>
                <c:pt idx="0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8-4C4C-BB93-4296E280C451}"/>
            </c:ext>
          </c:extLst>
        </c:ser>
        <c:ser>
          <c:idx val="2"/>
          <c:order val="2"/>
          <c:tx>
            <c:strRef>
              <c:f>Arguedas!$A$6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E8-4C4C-BB93-4296E280C451}"/>
            </c:ext>
          </c:extLst>
        </c:ser>
        <c:ser>
          <c:idx val="3"/>
          <c:order val="3"/>
          <c:tx>
            <c:strRef>
              <c:f>Arguedas!$A$7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Arguedas!$H$7</c:f>
              <c:numCache>
                <c:formatCode>0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E8-4C4C-BB93-4296E280C451}"/>
            </c:ext>
          </c:extLst>
        </c:ser>
        <c:ser>
          <c:idx val="4"/>
          <c:order val="4"/>
          <c:tx>
            <c:strRef>
              <c:f>Arguedas!$A$8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8-4C4C-BB93-4296E280C451}"/>
            </c:ext>
          </c:extLst>
        </c:ser>
        <c:ser>
          <c:idx val="5"/>
          <c:order val="5"/>
          <c:tx>
            <c:strRef>
              <c:f>Arguedas!$A$9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E8-4C4C-BB93-4296E280C451}"/>
            </c:ext>
          </c:extLst>
        </c:ser>
        <c:ser>
          <c:idx val="6"/>
          <c:order val="6"/>
          <c:tx>
            <c:strRef>
              <c:f>Arguedas!$A$10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E8-4C4C-BB93-4296E280C451}"/>
            </c:ext>
          </c:extLst>
        </c:ser>
        <c:ser>
          <c:idx val="7"/>
          <c:order val="7"/>
          <c:tx>
            <c:strRef>
              <c:f>Arguedas!$A$11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E8-4C4C-BB93-4296E280C451}"/>
            </c:ext>
          </c:extLst>
        </c:ser>
        <c:ser>
          <c:idx val="8"/>
          <c:order val="8"/>
          <c:tx>
            <c:strRef>
              <c:f>Arguedas!$A$12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E8-4C4C-BB93-4296E280C451}"/>
            </c:ext>
          </c:extLst>
        </c:ser>
        <c:ser>
          <c:idx val="9"/>
          <c:order val="9"/>
          <c:tx>
            <c:strRef>
              <c:f>Arguedas!$A$13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E8-4C4C-BB93-4296E280C451}"/>
            </c:ext>
          </c:extLst>
        </c:ser>
        <c:ser>
          <c:idx val="10"/>
          <c:order val="10"/>
          <c:tx>
            <c:strRef>
              <c:f>Arguedas!$A$14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E8-4C4C-BB93-4296E280C451}"/>
            </c:ext>
          </c:extLst>
        </c:ser>
        <c:ser>
          <c:idx val="11"/>
          <c:order val="11"/>
          <c:tx>
            <c:strRef>
              <c:f>Arguedas!$A$15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E8-4C4C-BB93-4296E280C4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Ramón Arjona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Arjona!$A$4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Arjona!$H$4</c:f>
              <c:numCache>
                <c:formatCode>0</c:formatCode>
                <c:ptCount val="1"/>
                <c:pt idx="0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3-4F5A-B5C8-33E5E317336D}"/>
            </c:ext>
          </c:extLst>
        </c:ser>
        <c:ser>
          <c:idx val="1"/>
          <c:order val="1"/>
          <c:tx>
            <c:strRef>
              <c:f>Arjona!$A$5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Arjona!$H$5</c:f>
              <c:numCache>
                <c:formatCode>0</c:formatCode>
                <c:ptCount val="1"/>
                <c:pt idx="0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3-4F5A-B5C8-33E5E317336D}"/>
            </c:ext>
          </c:extLst>
        </c:ser>
        <c:ser>
          <c:idx val="2"/>
          <c:order val="2"/>
          <c:tx>
            <c:strRef>
              <c:f>Arjona!$A$6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Arjona!$H$6</c:f>
              <c:numCache>
                <c:formatCode>0</c:formatCode>
                <c:ptCount val="1"/>
                <c:pt idx="0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3-4F5A-B5C8-33E5E317336D}"/>
            </c:ext>
          </c:extLst>
        </c:ser>
        <c:ser>
          <c:idx val="3"/>
          <c:order val="3"/>
          <c:tx>
            <c:strRef>
              <c:f>Arjona!$A$7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Arjona!$H$7</c:f>
              <c:numCache>
                <c:formatCode>0</c:formatCode>
                <c:ptCount val="1"/>
                <c:pt idx="0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03-4F5A-B5C8-33E5E317336D}"/>
            </c:ext>
          </c:extLst>
        </c:ser>
        <c:ser>
          <c:idx val="4"/>
          <c:order val="4"/>
          <c:tx>
            <c:strRef>
              <c:f>Arjona!$A$8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03-4F5A-B5C8-33E5E317336D}"/>
            </c:ext>
          </c:extLst>
        </c:ser>
        <c:ser>
          <c:idx val="5"/>
          <c:order val="5"/>
          <c:tx>
            <c:strRef>
              <c:f>Arjona!$A$9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03-4F5A-B5C8-33E5E317336D}"/>
            </c:ext>
          </c:extLst>
        </c:ser>
        <c:ser>
          <c:idx val="6"/>
          <c:order val="6"/>
          <c:tx>
            <c:strRef>
              <c:f>Arjona!$A$10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03-4F5A-B5C8-33E5E317336D}"/>
            </c:ext>
          </c:extLst>
        </c:ser>
        <c:ser>
          <c:idx val="7"/>
          <c:order val="7"/>
          <c:tx>
            <c:strRef>
              <c:f>Arjona!$A$11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Arjona!$H$11</c:f>
              <c:numCache>
                <c:formatCode>0</c:formatCode>
                <c:ptCount val="1"/>
                <c:pt idx="0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03-4F5A-B5C8-33E5E317336D}"/>
            </c:ext>
          </c:extLst>
        </c:ser>
        <c:ser>
          <c:idx val="8"/>
          <c:order val="8"/>
          <c:tx>
            <c:strRef>
              <c:f>Arjona!$A$12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03-4F5A-B5C8-33E5E317336D}"/>
            </c:ext>
          </c:extLst>
        </c:ser>
        <c:ser>
          <c:idx val="9"/>
          <c:order val="9"/>
          <c:tx>
            <c:strRef>
              <c:f>Arjona!$A$13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03-4F5A-B5C8-33E5E317336D}"/>
            </c:ext>
          </c:extLst>
        </c:ser>
        <c:ser>
          <c:idx val="10"/>
          <c:order val="10"/>
          <c:tx>
            <c:strRef>
              <c:f>Arjona!$A$14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03-4F5A-B5C8-33E5E317336D}"/>
            </c:ext>
          </c:extLst>
        </c:ser>
        <c:ser>
          <c:idx val="11"/>
          <c:order val="11"/>
          <c:tx>
            <c:strRef>
              <c:f>Arjona!$A$15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03-4F5A-B5C8-33E5E31733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Francisco Arriaga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Arriaga!$A$4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Arriaga!$H$4</c:f>
              <c:numCache>
                <c:formatCode>0</c:formatCode>
                <c:ptCount val="1"/>
                <c:pt idx="0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8-4A80-899A-F6651ED68D27}"/>
            </c:ext>
          </c:extLst>
        </c:ser>
        <c:ser>
          <c:idx val="1"/>
          <c:order val="1"/>
          <c:tx>
            <c:strRef>
              <c:f>Arriaga!$A$5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Arriaga!$H$5</c:f>
              <c:numCache>
                <c:formatCode>0</c:formatCode>
                <c:ptCount val="1"/>
                <c:pt idx="0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8-4A80-899A-F6651ED68D27}"/>
            </c:ext>
          </c:extLst>
        </c:ser>
        <c:ser>
          <c:idx val="2"/>
          <c:order val="2"/>
          <c:tx>
            <c:strRef>
              <c:f>Arriaga!$A$6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Arriaga!$H$6</c:f>
              <c:numCache>
                <c:formatCode>0</c:formatCode>
                <c:ptCount val="1"/>
                <c:pt idx="0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E8-4A80-899A-F6651ED68D27}"/>
            </c:ext>
          </c:extLst>
        </c:ser>
        <c:ser>
          <c:idx val="3"/>
          <c:order val="3"/>
          <c:tx>
            <c:strRef>
              <c:f>Arriaga!$A$7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Arriaga!$H$7</c:f>
              <c:numCache>
                <c:formatCode>0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E8-4A80-899A-F6651ED68D27}"/>
            </c:ext>
          </c:extLst>
        </c:ser>
        <c:ser>
          <c:idx val="4"/>
          <c:order val="4"/>
          <c:tx>
            <c:strRef>
              <c:f>Arriaga!$A$8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Arriaga!$H$8</c:f>
              <c:numCache>
                <c:formatCode>0</c:formatCode>
                <c:ptCount val="1"/>
                <c:pt idx="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E8-4A80-899A-F6651ED68D27}"/>
            </c:ext>
          </c:extLst>
        </c:ser>
        <c:ser>
          <c:idx val="5"/>
          <c:order val="5"/>
          <c:tx>
            <c:strRef>
              <c:f>Arriaga!$A$9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Arriaga!$H$9</c:f>
              <c:numCache>
                <c:formatCode>0</c:formatCode>
                <c:ptCount val="1"/>
                <c:pt idx="0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E8-4A80-899A-F6651ED68D27}"/>
            </c:ext>
          </c:extLst>
        </c:ser>
        <c:ser>
          <c:idx val="6"/>
          <c:order val="6"/>
          <c:tx>
            <c:strRef>
              <c:f>Arriaga!$A$10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Arriaga!$H$10</c:f>
              <c:numCache>
                <c:formatCode>0</c:formatCode>
                <c:ptCount val="1"/>
                <c:pt idx="0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E8-4A80-899A-F6651ED68D27}"/>
            </c:ext>
          </c:extLst>
        </c:ser>
        <c:ser>
          <c:idx val="7"/>
          <c:order val="7"/>
          <c:tx>
            <c:strRef>
              <c:f>Arriaga!$A$11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Arriaga!$H$11</c:f>
              <c:numCache>
                <c:formatCode>0</c:formatCode>
                <c:ptCount val="1"/>
                <c:pt idx="0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E8-4A80-899A-F6651ED68D27}"/>
            </c:ext>
          </c:extLst>
        </c:ser>
        <c:ser>
          <c:idx val="8"/>
          <c:order val="8"/>
          <c:tx>
            <c:strRef>
              <c:f>Arriaga!$A$12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E8-4A80-899A-F6651ED68D27}"/>
            </c:ext>
          </c:extLst>
        </c:ser>
        <c:ser>
          <c:idx val="9"/>
          <c:order val="9"/>
          <c:tx>
            <c:strRef>
              <c:f>Arriaga!$A$13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E8-4A80-899A-F6651ED68D27}"/>
            </c:ext>
          </c:extLst>
        </c:ser>
        <c:ser>
          <c:idx val="10"/>
          <c:order val="10"/>
          <c:tx>
            <c:strRef>
              <c:f>Arriaga!$A$14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E8-4A80-899A-F6651ED68D27}"/>
            </c:ext>
          </c:extLst>
        </c:ser>
        <c:ser>
          <c:idx val="11"/>
          <c:order val="11"/>
          <c:tx>
            <c:strRef>
              <c:f>Arriaga!$A$15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E8-4A80-899A-F6651ED68D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Bañeza!$A$4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1-489B-922C-FEC3C87D4FD4}"/>
            </c:ext>
          </c:extLst>
        </c:ser>
        <c:ser>
          <c:idx val="1"/>
          <c:order val="1"/>
          <c:tx>
            <c:strRef>
              <c:f>Bañeza!$A$5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Bañeza!$H$5</c:f>
              <c:numCache>
                <c:formatCode>0</c:formatCode>
                <c:ptCount val="1"/>
                <c:pt idx="0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1-489B-922C-FEC3C87D4FD4}"/>
            </c:ext>
          </c:extLst>
        </c:ser>
        <c:ser>
          <c:idx val="2"/>
          <c:order val="2"/>
          <c:tx>
            <c:strRef>
              <c:f>Bañeza!$A$6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Bañeza!$H$6</c:f>
              <c:numCache>
                <c:formatCode>0</c:formatCode>
                <c:ptCount val="1"/>
                <c:pt idx="0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1-489B-922C-FEC3C87D4FD4}"/>
            </c:ext>
          </c:extLst>
        </c:ser>
        <c:ser>
          <c:idx val="3"/>
          <c:order val="3"/>
          <c:tx>
            <c:strRef>
              <c:f>Bañeza!$A$7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Bañeza!$H$7</c:f>
              <c:numCache>
                <c:formatCode>0</c:formatCode>
                <c:ptCount val="1"/>
                <c:pt idx="0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1-489B-922C-FEC3C87D4FD4}"/>
            </c:ext>
          </c:extLst>
        </c:ser>
        <c:ser>
          <c:idx val="4"/>
          <c:order val="4"/>
          <c:tx>
            <c:strRef>
              <c:f>Bañeza!$A$8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91-489B-922C-FEC3C87D4FD4}"/>
            </c:ext>
          </c:extLst>
        </c:ser>
        <c:ser>
          <c:idx val="5"/>
          <c:order val="5"/>
          <c:tx>
            <c:strRef>
              <c:f>Bañeza!$A$9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Bañeza!$H$9</c:f>
              <c:numCache>
                <c:formatCode>0</c:formatCode>
                <c:ptCount val="1"/>
                <c:pt idx="0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91-489B-922C-FEC3C87D4FD4}"/>
            </c:ext>
          </c:extLst>
        </c:ser>
        <c:ser>
          <c:idx val="6"/>
          <c:order val="6"/>
          <c:tx>
            <c:strRef>
              <c:f>Bañeza!$A$10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91-489B-922C-FEC3C87D4FD4}"/>
            </c:ext>
          </c:extLst>
        </c:ser>
        <c:ser>
          <c:idx val="7"/>
          <c:order val="7"/>
          <c:tx>
            <c:strRef>
              <c:f>Bañeza!$A$11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Bañeza!$H$11</c:f>
              <c:numCache>
                <c:formatCode>0</c:formatCode>
                <c:ptCount val="1"/>
                <c:pt idx="0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91-489B-922C-FEC3C87D4FD4}"/>
            </c:ext>
          </c:extLst>
        </c:ser>
        <c:ser>
          <c:idx val="8"/>
          <c:order val="8"/>
          <c:tx>
            <c:strRef>
              <c:f>Bañeza!$A$12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91-489B-922C-FEC3C87D4FD4}"/>
            </c:ext>
          </c:extLst>
        </c:ser>
        <c:ser>
          <c:idx val="9"/>
          <c:order val="9"/>
          <c:tx>
            <c:strRef>
              <c:f>Bañeza!$A$13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91-489B-922C-FEC3C87D4FD4}"/>
            </c:ext>
          </c:extLst>
        </c:ser>
        <c:ser>
          <c:idx val="10"/>
          <c:order val="10"/>
          <c:tx>
            <c:strRef>
              <c:f>Bañeza!$A$14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91-489B-922C-FEC3C87D4FD4}"/>
            </c:ext>
          </c:extLst>
        </c:ser>
        <c:ser>
          <c:idx val="11"/>
          <c:order val="11"/>
          <c:tx>
            <c:strRef>
              <c:f>Bañeza!$A$15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91-489B-922C-FEC3C87D4F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Bellmont!$A$4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5-4092-9C05-FAFA3F5FA0B3}"/>
            </c:ext>
          </c:extLst>
        </c:ser>
        <c:ser>
          <c:idx val="1"/>
          <c:order val="1"/>
          <c:tx>
            <c:strRef>
              <c:f>Bellmont!$A$5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Bellmont!$H$5</c:f>
              <c:numCache>
                <c:formatCode>0</c:formatCode>
                <c:ptCount val="1"/>
                <c:pt idx="0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5-4092-9C05-FAFA3F5FA0B3}"/>
            </c:ext>
          </c:extLst>
        </c:ser>
        <c:ser>
          <c:idx val="2"/>
          <c:order val="2"/>
          <c:tx>
            <c:strRef>
              <c:f>Bellmont!$A$6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5-4092-9C05-FAFA3F5FA0B3}"/>
            </c:ext>
          </c:extLst>
        </c:ser>
        <c:ser>
          <c:idx val="3"/>
          <c:order val="3"/>
          <c:tx>
            <c:strRef>
              <c:f>Bellmont!$A$7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Bellmont!$H$7</c:f>
              <c:numCache>
                <c:formatCode>0</c:formatCode>
                <c:ptCount val="1"/>
                <c:pt idx="0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85-4092-9C05-FAFA3F5FA0B3}"/>
            </c:ext>
          </c:extLst>
        </c:ser>
        <c:ser>
          <c:idx val="4"/>
          <c:order val="4"/>
          <c:tx>
            <c:strRef>
              <c:f>Bellmont!$A$8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5-4092-9C05-FAFA3F5FA0B3}"/>
            </c:ext>
          </c:extLst>
        </c:ser>
        <c:ser>
          <c:idx val="5"/>
          <c:order val="5"/>
          <c:tx>
            <c:strRef>
              <c:f>Bellmont!$A$9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85-4092-9C05-FAFA3F5FA0B3}"/>
            </c:ext>
          </c:extLst>
        </c:ser>
        <c:ser>
          <c:idx val="6"/>
          <c:order val="6"/>
          <c:tx>
            <c:strRef>
              <c:f>Bellmont!$A$10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85-4092-9C05-FAFA3F5FA0B3}"/>
            </c:ext>
          </c:extLst>
        </c:ser>
        <c:ser>
          <c:idx val="7"/>
          <c:order val="7"/>
          <c:tx>
            <c:strRef>
              <c:f>Bellmont!$A$11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85-4092-9C05-FAFA3F5FA0B3}"/>
            </c:ext>
          </c:extLst>
        </c:ser>
        <c:ser>
          <c:idx val="8"/>
          <c:order val="8"/>
          <c:tx>
            <c:strRef>
              <c:f>Bellmont!$A$12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85-4092-9C05-FAFA3F5FA0B3}"/>
            </c:ext>
          </c:extLst>
        </c:ser>
        <c:ser>
          <c:idx val="9"/>
          <c:order val="9"/>
          <c:tx>
            <c:strRef>
              <c:f>Bellmont!$A$13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85-4092-9C05-FAFA3F5FA0B3}"/>
            </c:ext>
          </c:extLst>
        </c:ser>
        <c:ser>
          <c:idx val="10"/>
          <c:order val="10"/>
          <c:tx>
            <c:strRef>
              <c:f>Bellmont!$A$14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85-4092-9C05-FAFA3F5FA0B3}"/>
            </c:ext>
          </c:extLst>
        </c:ser>
        <c:ser>
          <c:idx val="11"/>
          <c:order val="11"/>
          <c:tx>
            <c:strRef>
              <c:f>Bellmont!$A$15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85-4092-9C05-FAFA3F5FA0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'Daniel '!$A$4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5-4CBF-84AB-234249DEC4AB}"/>
            </c:ext>
          </c:extLst>
        </c:ser>
        <c:ser>
          <c:idx val="1"/>
          <c:order val="1"/>
          <c:tx>
            <c:strRef>
              <c:f>'Daniel '!$A$5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5-4CBF-84AB-234249DEC4AB}"/>
            </c:ext>
          </c:extLst>
        </c:ser>
        <c:ser>
          <c:idx val="2"/>
          <c:order val="2"/>
          <c:tx>
            <c:strRef>
              <c:f>'Daniel '!$A$6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25-4CBF-84AB-234249DEC4AB}"/>
            </c:ext>
          </c:extLst>
        </c:ser>
        <c:ser>
          <c:idx val="3"/>
          <c:order val="3"/>
          <c:tx>
            <c:strRef>
              <c:f>'Daniel '!$A$7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25-4CBF-84AB-234249DEC4AB}"/>
            </c:ext>
          </c:extLst>
        </c:ser>
        <c:ser>
          <c:idx val="4"/>
          <c:order val="4"/>
          <c:tx>
            <c:strRef>
              <c:f>'Daniel '!$A$8</c:f>
              <c:strCache>
                <c:ptCount val="1"/>
                <c:pt idx="0">
                  <c:v>21-abr.-24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25-4CBF-84AB-234249DEC4AB}"/>
            </c:ext>
          </c:extLst>
        </c:ser>
        <c:ser>
          <c:idx val="5"/>
          <c:order val="5"/>
          <c:tx>
            <c:strRef>
              <c:f>'Daniel '!$A$9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'!$H$9</c:f>
              <c:numCache>
                <c:formatCode>0</c:formatCode>
                <c:ptCount val="1"/>
                <c:pt idx="0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25-4CBF-84AB-234249DEC4AB}"/>
            </c:ext>
          </c:extLst>
        </c:ser>
        <c:ser>
          <c:idx val="6"/>
          <c:order val="6"/>
          <c:tx>
            <c:strRef>
              <c:f>'Daniel '!$A$10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'!$H$10</c:f>
              <c:numCache>
                <c:formatCode>0</c:formatCode>
                <c:ptCount val="1"/>
                <c:pt idx="0">
                  <c:v>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25-4CBF-84AB-234249DEC4AB}"/>
            </c:ext>
          </c:extLst>
        </c:ser>
        <c:ser>
          <c:idx val="7"/>
          <c:order val="7"/>
          <c:tx>
            <c:strRef>
              <c:f>'Daniel '!$A$11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25-4CBF-84AB-234249DEC4AB}"/>
            </c:ext>
          </c:extLst>
        </c:ser>
        <c:ser>
          <c:idx val="8"/>
          <c:order val="8"/>
          <c:tx>
            <c:strRef>
              <c:f>'Daniel '!$A$12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25-4CBF-84AB-234249DEC4AB}"/>
            </c:ext>
          </c:extLst>
        </c:ser>
        <c:ser>
          <c:idx val="9"/>
          <c:order val="9"/>
          <c:tx>
            <c:strRef>
              <c:f>'Daniel '!$A$13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25-4CBF-84AB-234249DEC4AB}"/>
            </c:ext>
          </c:extLst>
        </c:ser>
        <c:ser>
          <c:idx val="10"/>
          <c:order val="10"/>
          <c:tx>
            <c:strRef>
              <c:f>'Daniel '!$A$14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25-4CBF-84AB-234249DEC4AB}"/>
            </c:ext>
          </c:extLst>
        </c:ser>
        <c:ser>
          <c:idx val="11"/>
          <c:order val="11"/>
          <c:tx>
            <c:strRef>
              <c:f>'Daniel '!$A$15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25-4CBF-84AB-234249DEC4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Fernando Diez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Diez!$A$4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Diez!$H$4</c:f>
              <c:numCache>
                <c:formatCode>0</c:formatCode>
                <c:ptCount val="1"/>
                <c:pt idx="0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0-42C8-8BAC-3A2703AA93DC}"/>
            </c:ext>
          </c:extLst>
        </c:ser>
        <c:ser>
          <c:idx val="1"/>
          <c:order val="1"/>
          <c:tx>
            <c:strRef>
              <c:f>Diez!$A$5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0-42C8-8BAC-3A2703AA93DC}"/>
            </c:ext>
          </c:extLst>
        </c:ser>
        <c:ser>
          <c:idx val="2"/>
          <c:order val="2"/>
          <c:tx>
            <c:strRef>
              <c:f>Diez!$A$6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Diez!$H$6</c:f>
              <c:numCache>
                <c:formatCode>0</c:formatCode>
                <c:ptCount val="1"/>
                <c:pt idx="0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0-42C8-8BAC-3A2703AA93DC}"/>
            </c:ext>
          </c:extLst>
        </c:ser>
        <c:ser>
          <c:idx val="3"/>
          <c:order val="3"/>
          <c:tx>
            <c:strRef>
              <c:f>Diez!$A$7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Diez!$H$7</c:f>
              <c:numCache>
                <c:formatCode>0</c:formatCode>
                <c:ptCount val="1"/>
                <c:pt idx="0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0-42C8-8BAC-3A2703AA93DC}"/>
            </c:ext>
          </c:extLst>
        </c:ser>
        <c:ser>
          <c:idx val="4"/>
          <c:order val="4"/>
          <c:tx>
            <c:strRef>
              <c:f>Diez!$A$8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Diez!$H$8</c:f>
              <c:numCache>
                <c:formatCode>0</c:formatCode>
                <c:ptCount val="1"/>
                <c:pt idx="0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00-42C8-8BAC-3A2703AA93DC}"/>
            </c:ext>
          </c:extLst>
        </c:ser>
        <c:ser>
          <c:idx val="5"/>
          <c:order val="5"/>
          <c:tx>
            <c:strRef>
              <c:f>Diez!$A$9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0-42C8-8BAC-3A2703AA93DC}"/>
            </c:ext>
          </c:extLst>
        </c:ser>
        <c:ser>
          <c:idx val="6"/>
          <c:order val="6"/>
          <c:tx>
            <c:strRef>
              <c:f>Diez!$A$10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Diez!$H$10</c:f>
              <c:numCache>
                <c:formatCode>0</c:formatCode>
                <c:ptCount val="1"/>
                <c:pt idx="0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00-42C8-8BAC-3A2703AA93DC}"/>
            </c:ext>
          </c:extLst>
        </c:ser>
        <c:ser>
          <c:idx val="7"/>
          <c:order val="7"/>
          <c:tx>
            <c:strRef>
              <c:f>Diez!$A$11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Diez!$H$11</c:f>
              <c:numCache>
                <c:formatCode>0</c:formatCode>
                <c:ptCount val="1"/>
                <c:pt idx="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00-42C8-8BAC-3A2703AA93DC}"/>
            </c:ext>
          </c:extLst>
        </c:ser>
        <c:ser>
          <c:idx val="8"/>
          <c:order val="8"/>
          <c:tx>
            <c:strRef>
              <c:f>Diez!$A$12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00-42C8-8BAC-3A2703AA93DC}"/>
            </c:ext>
          </c:extLst>
        </c:ser>
        <c:ser>
          <c:idx val="9"/>
          <c:order val="9"/>
          <c:tx>
            <c:strRef>
              <c:f>Diez!$A$13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00-42C8-8BAC-3A2703AA93DC}"/>
            </c:ext>
          </c:extLst>
        </c:ser>
        <c:ser>
          <c:idx val="10"/>
          <c:order val="10"/>
          <c:tx>
            <c:strRef>
              <c:f>Diez!$A$14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00-42C8-8BAC-3A2703AA93DC}"/>
            </c:ext>
          </c:extLst>
        </c:ser>
        <c:ser>
          <c:idx val="11"/>
          <c:order val="11"/>
          <c:tx>
            <c:strRef>
              <c:f>Diez!$A$15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E00-42C8-8BAC-3A2703AA93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Carlos Flores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Flores!$A$4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Flores!$H$4</c:f>
              <c:numCache>
                <c:formatCode>0</c:formatCode>
                <c:ptCount val="1"/>
                <c:pt idx="0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3-411A-8955-832207412FAE}"/>
            </c:ext>
          </c:extLst>
        </c:ser>
        <c:ser>
          <c:idx val="1"/>
          <c:order val="1"/>
          <c:tx>
            <c:strRef>
              <c:f>Flores!$A$5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Flores!$H$5</c:f>
              <c:numCache>
                <c:formatCode>0</c:formatCode>
                <c:ptCount val="1"/>
                <c:pt idx="0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3-411A-8955-832207412FAE}"/>
            </c:ext>
          </c:extLst>
        </c:ser>
        <c:ser>
          <c:idx val="2"/>
          <c:order val="2"/>
          <c:tx>
            <c:strRef>
              <c:f>Flores!$A$6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Flores!$H$6</c:f>
              <c:numCache>
                <c:formatCode>0</c:formatCode>
                <c:ptCount val="1"/>
                <c:pt idx="0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3-411A-8955-832207412FAE}"/>
            </c:ext>
          </c:extLst>
        </c:ser>
        <c:ser>
          <c:idx val="3"/>
          <c:order val="3"/>
          <c:tx>
            <c:strRef>
              <c:f>Flores!$A$7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Flores!$H$7</c:f>
              <c:numCache>
                <c:formatCode>0</c:formatCode>
                <c:ptCount val="1"/>
                <c:pt idx="0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3-411A-8955-832207412FAE}"/>
            </c:ext>
          </c:extLst>
        </c:ser>
        <c:ser>
          <c:idx val="4"/>
          <c:order val="4"/>
          <c:tx>
            <c:strRef>
              <c:f>Flores!$A$8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Flores!$H$8</c:f>
              <c:numCache>
                <c:formatCode>0</c:formatCode>
                <c:ptCount val="1"/>
                <c:pt idx="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3-411A-8955-832207412FAE}"/>
            </c:ext>
          </c:extLst>
        </c:ser>
        <c:ser>
          <c:idx val="5"/>
          <c:order val="5"/>
          <c:tx>
            <c:strRef>
              <c:f>Flores!$A$9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Flores!$H$9</c:f>
              <c:numCache>
                <c:formatCode>0</c:formatCode>
                <c:ptCount val="1"/>
                <c:pt idx="0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3-411A-8955-832207412FAE}"/>
            </c:ext>
          </c:extLst>
        </c:ser>
        <c:ser>
          <c:idx val="6"/>
          <c:order val="6"/>
          <c:tx>
            <c:strRef>
              <c:f>Flores!$A$10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Flores!$H$10</c:f>
              <c:numCache>
                <c:formatCode>0</c:formatCode>
                <c:ptCount val="1"/>
                <c:pt idx="0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3-411A-8955-832207412FAE}"/>
            </c:ext>
          </c:extLst>
        </c:ser>
        <c:ser>
          <c:idx val="7"/>
          <c:order val="7"/>
          <c:tx>
            <c:strRef>
              <c:f>Flores!$A$11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3-411A-8955-832207412FAE}"/>
            </c:ext>
          </c:extLst>
        </c:ser>
        <c:ser>
          <c:idx val="8"/>
          <c:order val="8"/>
          <c:tx>
            <c:strRef>
              <c:f>Flores!$A$12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3-411A-8955-832207412FAE}"/>
            </c:ext>
          </c:extLst>
        </c:ser>
        <c:ser>
          <c:idx val="9"/>
          <c:order val="9"/>
          <c:tx>
            <c:strRef>
              <c:f>Flores!$A$13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3-411A-8955-832207412FAE}"/>
            </c:ext>
          </c:extLst>
        </c:ser>
        <c:ser>
          <c:idx val="10"/>
          <c:order val="10"/>
          <c:tx>
            <c:strRef>
              <c:f>Flores!$A$14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33-411A-8955-832207412FAE}"/>
            </c:ext>
          </c:extLst>
        </c:ser>
        <c:ser>
          <c:idx val="11"/>
          <c:order val="11"/>
          <c:tx>
            <c:strRef>
              <c:f>Flores!$A$15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3-411A-8955-832207412F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Grzegorz Adam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Grzegorz!$A$4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Grzegorz!$H$4</c:f>
              <c:numCache>
                <c:formatCode>0</c:formatCode>
                <c:ptCount val="1"/>
                <c:pt idx="0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9-490F-8725-FF537A64C23F}"/>
            </c:ext>
          </c:extLst>
        </c:ser>
        <c:ser>
          <c:idx val="1"/>
          <c:order val="1"/>
          <c:tx>
            <c:strRef>
              <c:f>Grzegorz!$A$5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Grzegorz!$H$5</c:f>
              <c:numCache>
                <c:formatCode>0</c:formatCode>
                <c:ptCount val="1"/>
                <c:pt idx="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9-490F-8725-FF537A64C23F}"/>
            </c:ext>
          </c:extLst>
        </c:ser>
        <c:ser>
          <c:idx val="2"/>
          <c:order val="2"/>
          <c:tx>
            <c:strRef>
              <c:f>Grzegorz!$A$6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Grzegorz!$H$6</c:f>
              <c:numCache>
                <c:formatCode>0</c:formatCode>
                <c:ptCount val="1"/>
                <c:pt idx="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9-490F-8725-FF537A64C23F}"/>
            </c:ext>
          </c:extLst>
        </c:ser>
        <c:ser>
          <c:idx val="3"/>
          <c:order val="3"/>
          <c:tx>
            <c:strRef>
              <c:f>Grzegorz!$A$7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Grzegorz!$H$7</c:f>
              <c:numCache>
                <c:formatCode>0</c:formatCode>
                <c:ptCount val="1"/>
                <c:pt idx="0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59-490F-8725-FF537A64C23F}"/>
            </c:ext>
          </c:extLst>
        </c:ser>
        <c:ser>
          <c:idx val="4"/>
          <c:order val="4"/>
          <c:tx>
            <c:strRef>
              <c:f>Grzegorz!$A$8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Grzegorz!$H$8</c:f>
              <c:numCache>
                <c:formatCode>0</c:formatCode>
                <c:ptCount val="1"/>
                <c:pt idx="0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59-490F-8725-FF537A64C23F}"/>
            </c:ext>
          </c:extLst>
        </c:ser>
        <c:ser>
          <c:idx val="5"/>
          <c:order val="5"/>
          <c:tx>
            <c:strRef>
              <c:f>Grzegorz!$A$9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Grzegorz!$H$9</c:f>
              <c:numCache>
                <c:formatCode>0</c:formatCode>
                <c:ptCount val="1"/>
                <c:pt idx="0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59-490F-8725-FF537A64C23F}"/>
            </c:ext>
          </c:extLst>
        </c:ser>
        <c:ser>
          <c:idx val="6"/>
          <c:order val="6"/>
          <c:tx>
            <c:strRef>
              <c:f>Grzegorz!$A$10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Grzegorz!$H$10</c:f>
              <c:numCache>
                <c:formatCode>0</c:formatCode>
                <c:ptCount val="1"/>
                <c:pt idx="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59-490F-8725-FF537A64C23F}"/>
            </c:ext>
          </c:extLst>
        </c:ser>
        <c:ser>
          <c:idx val="7"/>
          <c:order val="7"/>
          <c:tx>
            <c:strRef>
              <c:f>Grzegorz!$A$11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Grzegorz!$H$11</c:f>
              <c:numCache>
                <c:formatCode>0</c:formatCode>
                <c:ptCount val="1"/>
                <c:pt idx="0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59-490F-8725-FF537A64C23F}"/>
            </c:ext>
          </c:extLst>
        </c:ser>
        <c:ser>
          <c:idx val="8"/>
          <c:order val="8"/>
          <c:tx>
            <c:strRef>
              <c:f>Grzegorz!$A$12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59-490F-8725-FF537A64C23F}"/>
            </c:ext>
          </c:extLst>
        </c:ser>
        <c:ser>
          <c:idx val="9"/>
          <c:order val="9"/>
          <c:tx>
            <c:strRef>
              <c:f>Grzegorz!$A$13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59-490F-8725-FF537A64C23F}"/>
            </c:ext>
          </c:extLst>
        </c:ser>
        <c:ser>
          <c:idx val="10"/>
          <c:order val="10"/>
          <c:tx>
            <c:strRef>
              <c:f>Grzegorz!$A$14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59-490F-8725-FF537A64C23F}"/>
            </c:ext>
          </c:extLst>
        </c:ser>
        <c:ser>
          <c:idx val="11"/>
          <c:order val="11"/>
          <c:tx>
            <c:strRef>
              <c:f>Grzegorz!$A$15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B59-490F-8725-FF537A64C2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Julián!$A$4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3-4305-8A1D-D87D6BFD67F0}"/>
            </c:ext>
          </c:extLst>
        </c:ser>
        <c:ser>
          <c:idx val="1"/>
          <c:order val="1"/>
          <c:tx>
            <c:strRef>
              <c:f>Julián!$A$5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3-4305-8A1D-D87D6BFD67F0}"/>
            </c:ext>
          </c:extLst>
        </c:ser>
        <c:ser>
          <c:idx val="2"/>
          <c:order val="2"/>
          <c:tx>
            <c:strRef>
              <c:f>Julián!$A$6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Julián!$H$6</c:f>
              <c:numCache>
                <c:formatCode>0</c:formatCode>
                <c:ptCount val="1"/>
                <c:pt idx="0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53-4305-8A1D-D87D6BFD67F0}"/>
            </c:ext>
          </c:extLst>
        </c:ser>
        <c:ser>
          <c:idx val="3"/>
          <c:order val="3"/>
          <c:tx>
            <c:strRef>
              <c:f>Julián!$A$7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53-4305-8A1D-D87D6BFD67F0}"/>
            </c:ext>
          </c:extLst>
        </c:ser>
        <c:ser>
          <c:idx val="4"/>
          <c:order val="4"/>
          <c:tx>
            <c:strRef>
              <c:f>Julián!$A$8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Julián!$H$8</c:f>
              <c:numCache>
                <c:formatCode>0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3-4305-8A1D-D87D6BFD67F0}"/>
            </c:ext>
          </c:extLst>
        </c:ser>
        <c:ser>
          <c:idx val="5"/>
          <c:order val="5"/>
          <c:tx>
            <c:strRef>
              <c:f>Julián!$A$9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Julián!$H$9</c:f>
              <c:numCache>
                <c:formatCode>0</c:formatCode>
                <c:ptCount val="1"/>
                <c:pt idx="0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53-4305-8A1D-D87D6BFD67F0}"/>
            </c:ext>
          </c:extLst>
        </c:ser>
        <c:ser>
          <c:idx val="6"/>
          <c:order val="6"/>
          <c:tx>
            <c:strRef>
              <c:f>Julián!$A$10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53-4305-8A1D-D87D6BFD67F0}"/>
            </c:ext>
          </c:extLst>
        </c:ser>
        <c:ser>
          <c:idx val="7"/>
          <c:order val="7"/>
          <c:tx>
            <c:strRef>
              <c:f>Julián!$A$11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53-4305-8A1D-D87D6BFD67F0}"/>
            </c:ext>
          </c:extLst>
        </c:ser>
        <c:ser>
          <c:idx val="8"/>
          <c:order val="8"/>
          <c:tx>
            <c:strRef>
              <c:f>Julián!$A$12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53-4305-8A1D-D87D6BFD67F0}"/>
            </c:ext>
          </c:extLst>
        </c:ser>
        <c:ser>
          <c:idx val="9"/>
          <c:order val="9"/>
          <c:tx>
            <c:strRef>
              <c:f>Julián!$A$13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53-4305-8A1D-D87D6BFD67F0}"/>
            </c:ext>
          </c:extLst>
        </c:ser>
        <c:ser>
          <c:idx val="10"/>
          <c:order val="10"/>
          <c:tx>
            <c:strRef>
              <c:f>Julián!$A$14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53-4305-8A1D-D87D6BFD67F0}"/>
            </c:ext>
          </c:extLst>
        </c:ser>
        <c:ser>
          <c:idx val="11"/>
          <c:order val="11"/>
          <c:tx>
            <c:strRef>
              <c:f>Julián!$A$15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53-4305-8A1D-D87D6BFD67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Javier López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López!$A$4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López!$H$4</c:f>
              <c:numCache>
                <c:formatCode>0</c:formatCode>
                <c:ptCount val="1"/>
                <c:pt idx="0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7-4C9A-A03B-2773E83BF2A1}"/>
            </c:ext>
          </c:extLst>
        </c:ser>
        <c:ser>
          <c:idx val="1"/>
          <c:order val="1"/>
          <c:tx>
            <c:strRef>
              <c:f>López!$A$5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López!$H$5</c:f>
              <c:numCache>
                <c:formatCode>0</c:formatCode>
                <c:ptCount val="1"/>
                <c:pt idx="0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7-4C9A-A03B-2773E83BF2A1}"/>
            </c:ext>
          </c:extLst>
        </c:ser>
        <c:ser>
          <c:idx val="2"/>
          <c:order val="2"/>
          <c:tx>
            <c:strRef>
              <c:f>López!$A$6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López!$H$6</c:f>
              <c:numCache>
                <c:formatCode>0</c:formatCode>
                <c:ptCount val="1"/>
                <c:pt idx="0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7-4C9A-A03B-2773E83BF2A1}"/>
            </c:ext>
          </c:extLst>
        </c:ser>
        <c:ser>
          <c:idx val="3"/>
          <c:order val="3"/>
          <c:tx>
            <c:strRef>
              <c:f>López!$A$7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López!$H$7</c:f>
              <c:numCache>
                <c:formatCode>0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17-4C9A-A03B-2773E83BF2A1}"/>
            </c:ext>
          </c:extLst>
        </c:ser>
        <c:ser>
          <c:idx val="4"/>
          <c:order val="4"/>
          <c:tx>
            <c:strRef>
              <c:f>López!$A$8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López!$H$8</c:f>
              <c:numCache>
                <c:formatCode>0</c:formatCode>
                <c:ptCount val="1"/>
                <c:pt idx="0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17-4C9A-A03B-2773E83BF2A1}"/>
            </c:ext>
          </c:extLst>
        </c:ser>
        <c:ser>
          <c:idx val="5"/>
          <c:order val="5"/>
          <c:tx>
            <c:strRef>
              <c:f>López!$A$9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López!$H$9</c:f>
              <c:numCache>
                <c:formatCode>0</c:formatCode>
                <c:ptCount val="1"/>
                <c:pt idx="0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17-4C9A-A03B-2773E83BF2A1}"/>
            </c:ext>
          </c:extLst>
        </c:ser>
        <c:ser>
          <c:idx val="6"/>
          <c:order val="6"/>
          <c:tx>
            <c:strRef>
              <c:f>López!$A$10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López!$H$10</c:f>
              <c:numCache>
                <c:formatCode>0</c:formatCode>
                <c:ptCount val="1"/>
                <c:pt idx="0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17-4C9A-A03B-2773E83BF2A1}"/>
            </c:ext>
          </c:extLst>
        </c:ser>
        <c:ser>
          <c:idx val="7"/>
          <c:order val="7"/>
          <c:tx>
            <c:strRef>
              <c:f>López!$A$11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López!$H$11</c:f>
              <c:numCache>
                <c:formatCode>0</c:formatCode>
                <c:ptCount val="1"/>
                <c:pt idx="0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17-4C9A-A03B-2773E83BF2A1}"/>
            </c:ext>
          </c:extLst>
        </c:ser>
        <c:ser>
          <c:idx val="8"/>
          <c:order val="8"/>
          <c:tx>
            <c:strRef>
              <c:f>López!$A$12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17-4C9A-A03B-2773E83BF2A1}"/>
            </c:ext>
          </c:extLst>
        </c:ser>
        <c:ser>
          <c:idx val="9"/>
          <c:order val="9"/>
          <c:tx>
            <c:strRef>
              <c:f>López!$A$13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17-4C9A-A03B-2773E83BF2A1}"/>
            </c:ext>
          </c:extLst>
        </c:ser>
        <c:ser>
          <c:idx val="10"/>
          <c:order val="10"/>
          <c:tx>
            <c:strRef>
              <c:f>López!$A$14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17-4C9A-A03B-2773E83BF2A1}"/>
            </c:ext>
          </c:extLst>
        </c:ser>
        <c:ser>
          <c:idx val="11"/>
          <c:order val="11"/>
          <c:tx>
            <c:strRef>
              <c:f>López!$A$15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17-4C9A-A03B-2773E83BF2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Montserrat Fuente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Montse!$A$4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Montse!$H$4</c:f>
              <c:numCache>
                <c:formatCode>0</c:formatCode>
                <c:ptCount val="1"/>
                <c:pt idx="0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5-4BB7-86BD-D43A5C6A921D}"/>
            </c:ext>
          </c:extLst>
        </c:ser>
        <c:ser>
          <c:idx val="1"/>
          <c:order val="1"/>
          <c:tx>
            <c:strRef>
              <c:f>Montse!$A$5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Montse!$H$5</c:f>
              <c:numCache>
                <c:formatCode>0</c:formatCode>
                <c:ptCount val="1"/>
                <c:pt idx="0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5-4BB7-86BD-D43A5C6A921D}"/>
            </c:ext>
          </c:extLst>
        </c:ser>
        <c:ser>
          <c:idx val="2"/>
          <c:order val="2"/>
          <c:tx>
            <c:strRef>
              <c:f>Montse!$A$6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5-4BB7-86BD-D43A5C6A921D}"/>
            </c:ext>
          </c:extLst>
        </c:ser>
        <c:ser>
          <c:idx val="3"/>
          <c:order val="3"/>
          <c:tx>
            <c:strRef>
              <c:f>Montse!$A$7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Montse!$H$7</c:f>
              <c:numCache>
                <c:formatCode>0</c:formatCode>
                <c:ptCount val="1"/>
                <c:pt idx="0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5-4BB7-86BD-D43A5C6A921D}"/>
            </c:ext>
          </c:extLst>
        </c:ser>
        <c:ser>
          <c:idx val="4"/>
          <c:order val="4"/>
          <c:tx>
            <c:strRef>
              <c:f>Montse!$A$8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5-4BB7-86BD-D43A5C6A921D}"/>
            </c:ext>
          </c:extLst>
        </c:ser>
        <c:ser>
          <c:idx val="5"/>
          <c:order val="5"/>
          <c:tx>
            <c:strRef>
              <c:f>Montse!$A$9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5-4BB7-86BD-D43A5C6A921D}"/>
            </c:ext>
          </c:extLst>
        </c:ser>
        <c:ser>
          <c:idx val="6"/>
          <c:order val="6"/>
          <c:tx>
            <c:strRef>
              <c:f>Montse!$A$10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D5-4BB7-86BD-D43A5C6A921D}"/>
            </c:ext>
          </c:extLst>
        </c:ser>
        <c:ser>
          <c:idx val="7"/>
          <c:order val="7"/>
          <c:tx>
            <c:strRef>
              <c:f>Montse!$A$11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Montse!$H$11</c:f>
              <c:numCache>
                <c:formatCode>0</c:formatCode>
                <c:ptCount val="1"/>
                <c:pt idx="0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D5-4BB7-86BD-D43A5C6A921D}"/>
            </c:ext>
          </c:extLst>
        </c:ser>
        <c:ser>
          <c:idx val="8"/>
          <c:order val="8"/>
          <c:tx>
            <c:strRef>
              <c:f>Montse!$A$12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D5-4BB7-86BD-D43A5C6A921D}"/>
            </c:ext>
          </c:extLst>
        </c:ser>
        <c:ser>
          <c:idx val="9"/>
          <c:order val="9"/>
          <c:tx>
            <c:strRef>
              <c:f>Montse!$A$13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D5-4BB7-86BD-D43A5C6A921D}"/>
            </c:ext>
          </c:extLst>
        </c:ser>
        <c:ser>
          <c:idx val="10"/>
          <c:order val="10"/>
          <c:tx>
            <c:strRef>
              <c:f>Montse!$A$14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D5-4BB7-86BD-D43A5C6A921D}"/>
            </c:ext>
          </c:extLst>
        </c:ser>
        <c:ser>
          <c:idx val="11"/>
          <c:order val="11"/>
          <c:tx>
            <c:strRef>
              <c:f>Montse!$A$15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D5-4BB7-86BD-D43A5C6A92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Pablo Muñoz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Pablo!$A$4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Pablo!$H$4</c:f>
              <c:numCache>
                <c:formatCode>0</c:formatCode>
                <c:ptCount val="1"/>
                <c:pt idx="0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B-4CC1-9185-BD317C253332}"/>
            </c:ext>
          </c:extLst>
        </c:ser>
        <c:ser>
          <c:idx val="1"/>
          <c:order val="1"/>
          <c:tx>
            <c:strRef>
              <c:f>Pablo!$A$5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Pablo!$H$5</c:f>
              <c:numCache>
                <c:formatCode>0</c:formatCode>
                <c:ptCount val="1"/>
                <c:pt idx="0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B-4CC1-9185-BD317C253332}"/>
            </c:ext>
          </c:extLst>
        </c:ser>
        <c:ser>
          <c:idx val="2"/>
          <c:order val="2"/>
          <c:tx>
            <c:strRef>
              <c:f>Pablo!$A$6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Pablo!$H$6</c:f>
              <c:numCache>
                <c:formatCode>0</c:formatCode>
                <c:ptCount val="1"/>
                <c:pt idx="0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1B-4CC1-9185-BD317C253332}"/>
            </c:ext>
          </c:extLst>
        </c:ser>
        <c:ser>
          <c:idx val="3"/>
          <c:order val="3"/>
          <c:tx>
            <c:strRef>
              <c:f>Pablo!$A$7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1B-4CC1-9185-BD317C253332}"/>
            </c:ext>
          </c:extLst>
        </c:ser>
        <c:ser>
          <c:idx val="4"/>
          <c:order val="4"/>
          <c:tx>
            <c:strRef>
              <c:f>Pablo!$A$8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1B-4CC1-9185-BD317C253332}"/>
            </c:ext>
          </c:extLst>
        </c:ser>
        <c:ser>
          <c:idx val="5"/>
          <c:order val="5"/>
          <c:tx>
            <c:strRef>
              <c:f>Pablo!$A$9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Pablo!$H$9</c:f>
              <c:numCache>
                <c:formatCode>0</c:formatCode>
                <c:ptCount val="1"/>
                <c:pt idx="0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1B-4CC1-9185-BD317C253332}"/>
            </c:ext>
          </c:extLst>
        </c:ser>
        <c:ser>
          <c:idx val="6"/>
          <c:order val="6"/>
          <c:tx>
            <c:strRef>
              <c:f>Pablo!$A$10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1B-4CC1-9185-BD317C253332}"/>
            </c:ext>
          </c:extLst>
        </c:ser>
        <c:ser>
          <c:idx val="7"/>
          <c:order val="7"/>
          <c:tx>
            <c:strRef>
              <c:f>Pablo!$A$11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Pablo!$H$11</c:f>
              <c:numCache>
                <c:formatCode>0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1B-4CC1-9185-BD317C253332}"/>
            </c:ext>
          </c:extLst>
        </c:ser>
        <c:ser>
          <c:idx val="8"/>
          <c:order val="8"/>
          <c:tx>
            <c:strRef>
              <c:f>Pablo!$A$12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1B-4CC1-9185-BD317C253332}"/>
            </c:ext>
          </c:extLst>
        </c:ser>
        <c:ser>
          <c:idx val="9"/>
          <c:order val="9"/>
          <c:tx>
            <c:strRef>
              <c:f>Pablo!$A$13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1B-4CC1-9185-BD317C253332}"/>
            </c:ext>
          </c:extLst>
        </c:ser>
        <c:ser>
          <c:idx val="10"/>
          <c:order val="10"/>
          <c:tx>
            <c:strRef>
              <c:f>Pablo!$A$14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1B-4CC1-9185-BD317C253332}"/>
            </c:ext>
          </c:extLst>
        </c:ser>
        <c:ser>
          <c:idx val="11"/>
          <c:order val="11"/>
          <c:tx>
            <c:strRef>
              <c:f>Pablo!$A$15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1B-4CC1-9185-BD317C2533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Eduardo Panisello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Panisello!$A$4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Panisello!$H$4</c:f>
              <c:numCache>
                <c:formatCode>0</c:formatCode>
                <c:ptCount val="1"/>
                <c:pt idx="0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9-4D80-9042-D56981C9608E}"/>
            </c:ext>
          </c:extLst>
        </c:ser>
        <c:ser>
          <c:idx val="1"/>
          <c:order val="1"/>
          <c:tx>
            <c:strRef>
              <c:f>Panisello!$A$5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Panisello!$H$5</c:f>
              <c:numCache>
                <c:formatCode>0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9-4D80-9042-D56981C9608E}"/>
            </c:ext>
          </c:extLst>
        </c:ser>
        <c:ser>
          <c:idx val="2"/>
          <c:order val="2"/>
          <c:tx>
            <c:strRef>
              <c:f>Panisello!$A$6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Panisello!$H$6</c:f>
              <c:numCache>
                <c:formatCode>0</c:formatCode>
                <c:ptCount val="1"/>
                <c:pt idx="0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9-4D80-9042-D56981C9608E}"/>
            </c:ext>
          </c:extLst>
        </c:ser>
        <c:ser>
          <c:idx val="3"/>
          <c:order val="3"/>
          <c:tx>
            <c:strRef>
              <c:f>Panisello!$A$7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9-4D80-9042-D56981C9608E}"/>
            </c:ext>
          </c:extLst>
        </c:ser>
        <c:ser>
          <c:idx val="4"/>
          <c:order val="4"/>
          <c:tx>
            <c:strRef>
              <c:f>Panisello!$A$8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9-4D80-9042-D56981C9608E}"/>
            </c:ext>
          </c:extLst>
        </c:ser>
        <c:ser>
          <c:idx val="5"/>
          <c:order val="5"/>
          <c:tx>
            <c:strRef>
              <c:f>Panisello!$A$9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C9-4D80-9042-D56981C9608E}"/>
            </c:ext>
          </c:extLst>
        </c:ser>
        <c:ser>
          <c:idx val="6"/>
          <c:order val="6"/>
          <c:tx>
            <c:strRef>
              <c:f>Panisello!$A$10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C9-4D80-9042-D56981C9608E}"/>
            </c:ext>
          </c:extLst>
        </c:ser>
        <c:ser>
          <c:idx val="7"/>
          <c:order val="7"/>
          <c:tx>
            <c:strRef>
              <c:f>Panisello!$A$11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C9-4D80-9042-D56981C9608E}"/>
            </c:ext>
          </c:extLst>
        </c:ser>
        <c:ser>
          <c:idx val="8"/>
          <c:order val="8"/>
          <c:tx>
            <c:strRef>
              <c:f>Panisello!$A$12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C9-4D80-9042-D56981C9608E}"/>
            </c:ext>
          </c:extLst>
        </c:ser>
        <c:ser>
          <c:idx val="9"/>
          <c:order val="9"/>
          <c:tx>
            <c:strRef>
              <c:f>Panisello!$A$13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C9-4D80-9042-D56981C9608E}"/>
            </c:ext>
          </c:extLst>
        </c:ser>
        <c:ser>
          <c:idx val="10"/>
          <c:order val="10"/>
          <c:tx>
            <c:strRef>
              <c:f>Panisello!$A$14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C9-4D80-9042-D56981C9608E}"/>
            </c:ext>
          </c:extLst>
        </c:ser>
        <c:ser>
          <c:idx val="11"/>
          <c:order val="11"/>
          <c:tx>
            <c:strRef>
              <c:f>Panisello!$A$15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C9-4D80-9042-D56981C960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1-44B7-B1C2-F209EA93A566}"/>
            </c:ext>
          </c:extLst>
        </c:ser>
        <c:ser>
          <c:idx val="1"/>
          <c:order val="1"/>
          <c:tx>
            <c:strRef>
              <c:f>O!$A$5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1-44B7-B1C2-F209EA93A566}"/>
            </c:ext>
          </c:extLst>
        </c:ser>
        <c:ser>
          <c:idx val="2"/>
          <c:order val="2"/>
          <c:tx>
            <c:strRef>
              <c:f>O!$A$6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81-44B7-B1C2-F209EA93A566}"/>
            </c:ext>
          </c:extLst>
        </c:ser>
        <c:ser>
          <c:idx val="3"/>
          <c:order val="3"/>
          <c:tx>
            <c:strRef>
              <c:f>O!$A$7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81-44B7-B1C2-F209EA93A566}"/>
            </c:ext>
          </c:extLst>
        </c:ser>
        <c:ser>
          <c:idx val="4"/>
          <c:order val="4"/>
          <c:tx>
            <c:strRef>
              <c:f>O!$A$8</c:f>
              <c:strCache>
                <c:ptCount val="1"/>
                <c:pt idx="0">
                  <c:v>21-abr.-24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81-44B7-B1C2-F209EA93A566}"/>
            </c:ext>
          </c:extLst>
        </c:ser>
        <c:ser>
          <c:idx val="5"/>
          <c:order val="5"/>
          <c:tx>
            <c:strRef>
              <c:f>O!$A$9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81-44B7-B1C2-F209EA93A566}"/>
            </c:ext>
          </c:extLst>
        </c:ser>
        <c:ser>
          <c:idx val="6"/>
          <c:order val="6"/>
          <c:tx>
            <c:strRef>
              <c:f>O!$A$10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81-44B7-B1C2-F209EA93A566}"/>
            </c:ext>
          </c:extLst>
        </c:ser>
        <c:ser>
          <c:idx val="7"/>
          <c:order val="7"/>
          <c:tx>
            <c:strRef>
              <c:f>O!$A$11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81-44B7-B1C2-F209EA93A566}"/>
            </c:ext>
          </c:extLst>
        </c:ser>
        <c:ser>
          <c:idx val="8"/>
          <c:order val="8"/>
          <c:tx>
            <c:strRef>
              <c:f>O!$A$12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81-44B7-B1C2-F209EA93A566}"/>
            </c:ext>
          </c:extLst>
        </c:ser>
        <c:ser>
          <c:idx val="9"/>
          <c:order val="9"/>
          <c:tx>
            <c:strRef>
              <c:f>O!$A$13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81-44B7-B1C2-F209EA93A566}"/>
            </c:ext>
          </c:extLst>
        </c:ser>
        <c:ser>
          <c:idx val="10"/>
          <c:order val="10"/>
          <c:tx>
            <c:strRef>
              <c:f>O!$A$14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81-44B7-B1C2-F209EA93A566}"/>
            </c:ext>
          </c:extLst>
        </c:ser>
        <c:ser>
          <c:idx val="11"/>
          <c:order val="11"/>
          <c:tx>
            <c:strRef>
              <c:f>O!$A$15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81-44B7-B1C2-F209EA93A5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3-417A-BCE0-54722D6581C9}"/>
            </c:ext>
          </c:extLst>
        </c:ser>
        <c:ser>
          <c:idx val="1"/>
          <c:order val="1"/>
          <c:tx>
            <c:strRef>
              <c:f>P!$A$5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3-417A-BCE0-54722D6581C9}"/>
            </c:ext>
          </c:extLst>
        </c:ser>
        <c:ser>
          <c:idx val="2"/>
          <c:order val="2"/>
          <c:tx>
            <c:strRef>
              <c:f>P!$A$6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3-417A-BCE0-54722D6581C9}"/>
            </c:ext>
          </c:extLst>
        </c:ser>
        <c:ser>
          <c:idx val="3"/>
          <c:order val="3"/>
          <c:tx>
            <c:strRef>
              <c:f>P!$A$7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A3-417A-BCE0-54722D6581C9}"/>
            </c:ext>
          </c:extLst>
        </c:ser>
        <c:ser>
          <c:idx val="4"/>
          <c:order val="4"/>
          <c:tx>
            <c:strRef>
              <c:f>P!$A$8</c:f>
              <c:strCache>
                <c:ptCount val="1"/>
                <c:pt idx="0">
                  <c:v>21-abr.-24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3-417A-BCE0-54722D6581C9}"/>
            </c:ext>
          </c:extLst>
        </c:ser>
        <c:ser>
          <c:idx val="5"/>
          <c:order val="5"/>
          <c:tx>
            <c:strRef>
              <c:f>P!$A$9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A3-417A-BCE0-54722D6581C9}"/>
            </c:ext>
          </c:extLst>
        </c:ser>
        <c:ser>
          <c:idx val="6"/>
          <c:order val="6"/>
          <c:tx>
            <c:strRef>
              <c:f>P!$A$10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A3-417A-BCE0-54722D6581C9}"/>
            </c:ext>
          </c:extLst>
        </c:ser>
        <c:ser>
          <c:idx val="7"/>
          <c:order val="7"/>
          <c:tx>
            <c:strRef>
              <c:f>P!$A$11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A3-417A-BCE0-54722D6581C9}"/>
            </c:ext>
          </c:extLst>
        </c:ser>
        <c:ser>
          <c:idx val="8"/>
          <c:order val="8"/>
          <c:tx>
            <c:strRef>
              <c:f>P!$A$12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A3-417A-BCE0-54722D6581C9}"/>
            </c:ext>
          </c:extLst>
        </c:ser>
        <c:ser>
          <c:idx val="9"/>
          <c:order val="9"/>
          <c:tx>
            <c:strRef>
              <c:f>P!$A$13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A3-417A-BCE0-54722D6581C9}"/>
            </c:ext>
          </c:extLst>
        </c:ser>
        <c:ser>
          <c:idx val="10"/>
          <c:order val="10"/>
          <c:tx>
            <c:strRef>
              <c:f>P!$A$14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A3-417A-BCE0-54722D6581C9}"/>
            </c:ext>
          </c:extLst>
        </c:ser>
        <c:ser>
          <c:idx val="11"/>
          <c:order val="11"/>
          <c:tx>
            <c:strRef>
              <c:f>P!$A$15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A3-417A-BCE0-54722D6581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D-43A9-899C-5D9BA0BA6F58}"/>
            </c:ext>
          </c:extLst>
        </c:ser>
        <c:ser>
          <c:idx val="1"/>
          <c:order val="1"/>
          <c:tx>
            <c:strRef>
              <c:f>Q!$A$5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D-43A9-899C-5D9BA0BA6F58}"/>
            </c:ext>
          </c:extLst>
        </c:ser>
        <c:ser>
          <c:idx val="2"/>
          <c:order val="2"/>
          <c:tx>
            <c:strRef>
              <c:f>Q!$A$6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D-43A9-899C-5D9BA0BA6F58}"/>
            </c:ext>
          </c:extLst>
        </c:ser>
        <c:ser>
          <c:idx val="3"/>
          <c:order val="3"/>
          <c:tx>
            <c:strRef>
              <c:f>Q!$A$7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D-43A9-899C-5D9BA0BA6F58}"/>
            </c:ext>
          </c:extLst>
        </c:ser>
        <c:ser>
          <c:idx val="4"/>
          <c:order val="4"/>
          <c:tx>
            <c:strRef>
              <c:f>Q!$A$8</c:f>
              <c:strCache>
                <c:ptCount val="1"/>
                <c:pt idx="0">
                  <c:v>21-abr.-24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D-43A9-899C-5D9BA0BA6F58}"/>
            </c:ext>
          </c:extLst>
        </c:ser>
        <c:ser>
          <c:idx val="5"/>
          <c:order val="5"/>
          <c:tx>
            <c:strRef>
              <c:f>Q!$A$9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2D-43A9-899C-5D9BA0BA6F58}"/>
            </c:ext>
          </c:extLst>
        </c:ser>
        <c:ser>
          <c:idx val="6"/>
          <c:order val="6"/>
          <c:tx>
            <c:strRef>
              <c:f>Q!$A$10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2D-43A9-899C-5D9BA0BA6F58}"/>
            </c:ext>
          </c:extLst>
        </c:ser>
        <c:ser>
          <c:idx val="7"/>
          <c:order val="7"/>
          <c:tx>
            <c:strRef>
              <c:f>Q!$A$11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2D-43A9-899C-5D9BA0BA6F58}"/>
            </c:ext>
          </c:extLst>
        </c:ser>
        <c:ser>
          <c:idx val="8"/>
          <c:order val="8"/>
          <c:tx>
            <c:strRef>
              <c:f>Q!$A$12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2D-43A9-899C-5D9BA0BA6F58}"/>
            </c:ext>
          </c:extLst>
        </c:ser>
        <c:ser>
          <c:idx val="9"/>
          <c:order val="9"/>
          <c:tx>
            <c:strRef>
              <c:f>Q!$A$13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2D-43A9-899C-5D9BA0BA6F58}"/>
            </c:ext>
          </c:extLst>
        </c:ser>
        <c:ser>
          <c:idx val="10"/>
          <c:order val="10"/>
          <c:tx>
            <c:strRef>
              <c:f>Q!$A$14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2D-43A9-899C-5D9BA0BA6F58}"/>
            </c:ext>
          </c:extLst>
        </c:ser>
        <c:ser>
          <c:idx val="11"/>
          <c:order val="11"/>
          <c:tx>
            <c:strRef>
              <c:f>Q!$A$15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2D-43A9-899C-5D9BA0BA6F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'R'!$A$4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E-44D8-8C3A-AF9280283C90}"/>
            </c:ext>
          </c:extLst>
        </c:ser>
        <c:ser>
          <c:idx val="1"/>
          <c:order val="1"/>
          <c:tx>
            <c:strRef>
              <c:f>'R'!$A$5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E-44D8-8C3A-AF9280283C90}"/>
            </c:ext>
          </c:extLst>
        </c:ser>
        <c:ser>
          <c:idx val="2"/>
          <c:order val="2"/>
          <c:tx>
            <c:strRef>
              <c:f>'R'!$A$6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E-44D8-8C3A-AF9280283C90}"/>
            </c:ext>
          </c:extLst>
        </c:ser>
        <c:ser>
          <c:idx val="3"/>
          <c:order val="3"/>
          <c:tx>
            <c:strRef>
              <c:f>'R'!$A$7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E-44D8-8C3A-AF9280283C90}"/>
            </c:ext>
          </c:extLst>
        </c:ser>
        <c:ser>
          <c:idx val="4"/>
          <c:order val="4"/>
          <c:tx>
            <c:strRef>
              <c:f>'R'!$A$8</c:f>
              <c:strCache>
                <c:ptCount val="1"/>
                <c:pt idx="0">
                  <c:v>21-abr.-24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E-44D8-8C3A-AF9280283C90}"/>
            </c:ext>
          </c:extLst>
        </c:ser>
        <c:ser>
          <c:idx val="5"/>
          <c:order val="5"/>
          <c:tx>
            <c:strRef>
              <c:f>'R'!$A$9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3E-44D8-8C3A-AF9280283C90}"/>
            </c:ext>
          </c:extLst>
        </c:ser>
        <c:ser>
          <c:idx val="6"/>
          <c:order val="6"/>
          <c:tx>
            <c:strRef>
              <c:f>'R'!$A$10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3E-44D8-8C3A-AF9280283C90}"/>
            </c:ext>
          </c:extLst>
        </c:ser>
        <c:ser>
          <c:idx val="7"/>
          <c:order val="7"/>
          <c:tx>
            <c:strRef>
              <c:f>'R'!$A$11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3E-44D8-8C3A-AF9280283C90}"/>
            </c:ext>
          </c:extLst>
        </c:ser>
        <c:ser>
          <c:idx val="8"/>
          <c:order val="8"/>
          <c:tx>
            <c:strRef>
              <c:f>'R'!$A$12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3E-44D8-8C3A-AF9280283C90}"/>
            </c:ext>
          </c:extLst>
        </c:ser>
        <c:ser>
          <c:idx val="9"/>
          <c:order val="9"/>
          <c:tx>
            <c:strRef>
              <c:f>'R'!$A$13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3E-44D8-8C3A-AF9280283C90}"/>
            </c:ext>
          </c:extLst>
        </c:ser>
        <c:ser>
          <c:idx val="10"/>
          <c:order val="10"/>
          <c:tx>
            <c:strRef>
              <c:f>'R'!$A$14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3E-44D8-8C3A-AF9280283C90}"/>
            </c:ext>
          </c:extLst>
        </c:ser>
        <c:ser>
          <c:idx val="11"/>
          <c:order val="11"/>
          <c:tx>
            <c:strRef>
              <c:f>'R'!$A$15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3E-44D8-8C3A-AF9280283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Montse!$A$4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Montse!$H$4</c:f>
              <c:numCache>
                <c:formatCode>0</c:formatCode>
                <c:ptCount val="1"/>
                <c:pt idx="0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1-48D4-B216-02A7AC0D13B8}"/>
            </c:ext>
          </c:extLst>
        </c:ser>
        <c:ser>
          <c:idx val="1"/>
          <c:order val="1"/>
          <c:tx>
            <c:strRef>
              <c:f>Montse!$A$5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Montse!$H$5</c:f>
              <c:numCache>
                <c:formatCode>0</c:formatCode>
                <c:ptCount val="1"/>
                <c:pt idx="0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1-48D4-B216-02A7AC0D13B8}"/>
            </c:ext>
          </c:extLst>
        </c:ser>
        <c:ser>
          <c:idx val="2"/>
          <c:order val="2"/>
          <c:tx>
            <c:strRef>
              <c:f>Montse!$A$6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1-48D4-B216-02A7AC0D13B8}"/>
            </c:ext>
          </c:extLst>
        </c:ser>
        <c:ser>
          <c:idx val="3"/>
          <c:order val="3"/>
          <c:tx>
            <c:strRef>
              <c:f>Montse!$A$7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Montse!$H$7</c:f>
              <c:numCache>
                <c:formatCode>0</c:formatCode>
                <c:ptCount val="1"/>
                <c:pt idx="0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1-48D4-B216-02A7AC0D13B8}"/>
            </c:ext>
          </c:extLst>
        </c:ser>
        <c:ser>
          <c:idx val="4"/>
          <c:order val="4"/>
          <c:tx>
            <c:strRef>
              <c:f>Montse!$A$8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1-48D4-B216-02A7AC0D13B8}"/>
            </c:ext>
          </c:extLst>
        </c:ser>
        <c:ser>
          <c:idx val="5"/>
          <c:order val="5"/>
          <c:tx>
            <c:strRef>
              <c:f>Montse!$A$9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1-48D4-B216-02A7AC0D13B8}"/>
            </c:ext>
          </c:extLst>
        </c:ser>
        <c:ser>
          <c:idx val="6"/>
          <c:order val="6"/>
          <c:tx>
            <c:strRef>
              <c:f>Montse!$A$10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1-48D4-B216-02A7AC0D13B8}"/>
            </c:ext>
          </c:extLst>
        </c:ser>
        <c:ser>
          <c:idx val="7"/>
          <c:order val="7"/>
          <c:tx>
            <c:strRef>
              <c:f>Montse!$A$11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Montse!$H$11</c:f>
              <c:numCache>
                <c:formatCode>0</c:formatCode>
                <c:ptCount val="1"/>
                <c:pt idx="0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61-48D4-B216-02A7AC0D13B8}"/>
            </c:ext>
          </c:extLst>
        </c:ser>
        <c:ser>
          <c:idx val="8"/>
          <c:order val="8"/>
          <c:tx>
            <c:strRef>
              <c:f>Montse!$A$12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61-48D4-B216-02A7AC0D13B8}"/>
            </c:ext>
          </c:extLst>
        </c:ser>
        <c:ser>
          <c:idx val="9"/>
          <c:order val="9"/>
          <c:tx>
            <c:strRef>
              <c:f>Montse!$A$13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61-48D4-B216-02A7AC0D13B8}"/>
            </c:ext>
          </c:extLst>
        </c:ser>
        <c:ser>
          <c:idx val="10"/>
          <c:order val="10"/>
          <c:tx>
            <c:strRef>
              <c:f>Montse!$A$14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61-48D4-B216-02A7AC0D13B8}"/>
            </c:ext>
          </c:extLst>
        </c:ser>
        <c:ser>
          <c:idx val="11"/>
          <c:order val="11"/>
          <c:tx>
            <c:strRef>
              <c:f>Montse!$A$15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61-48D4-B216-02A7AC0D13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2619375</xdr:colOff>
      <xdr:row>2</xdr:row>
      <xdr:rowOff>165387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D7901F-A697-437C-B8D4-41677FF7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505325" cy="72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2933700</xdr:colOff>
      <xdr:row>2</xdr:row>
      <xdr:rowOff>161759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9E4C58-FFC0-4496-946D-CEE4C0A4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3067051</xdr:colOff>
      <xdr:row>2</xdr:row>
      <xdr:rowOff>161760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F82AE5-8A2F-E186-F745-8C58D831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2990849</xdr:colOff>
      <xdr:row>3</xdr:row>
      <xdr:rowOff>6542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A423B8-55CB-4126-9767-A2303C97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799" cy="72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6C8445-5E90-433F-9E8C-2E187A29C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FAC853-D6E0-4D38-B2C5-B04377BFF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05BA02-98E7-42E4-9822-335574EB8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7C4EE7-D107-4BA6-8175-666D6019E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5A7877-321C-431D-A08B-05E570F13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7D4E15-7573-4D81-9948-7684DBACF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542D64-98EA-41DB-8FDB-15331F6B0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7A5D6E-1076-464E-A609-04CF9897F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DB078E-5651-45E1-B48E-4AB55E5A7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FDF87B-D2DF-4617-95EE-863BD2128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A2038-15E4-4210-B06D-439C0614B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152400</xdr:rowOff>
    </xdr:from>
    <xdr:to>
      <xdr:col>8</xdr:col>
      <xdr:colOff>504825</xdr:colOff>
      <xdr:row>39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04388B-4C76-40D7-8E3B-AF416AC6E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22</xdr:row>
      <xdr:rowOff>200024</xdr:rowOff>
    </xdr:from>
    <xdr:to>
      <xdr:col>8</xdr:col>
      <xdr:colOff>495300</xdr:colOff>
      <xdr:row>38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E47C33-0C25-1E0A-A2FF-E3DB201D3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22</xdr:row>
      <xdr:rowOff>142875</xdr:rowOff>
    </xdr:from>
    <xdr:to>
      <xdr:col>8</xdr:col>
      <xdr:colOff>552450</xdr:colOff>
      <xdr:row>39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B64B9D-5479-4B11-9783-DC20B14B8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5416BC-79B4-4ED1-BCFB-8734E8226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278375-E61E-4350-89E2-DE7A61EAD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0513E-5BA7-4433-A9DB-10F8D96F5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6208FB-A7E0-4DCD-9129-5BC8E5547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296398-5F37-4FAE-A53F-4D708E40B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802FC8-28A2-4EFD-A997-1599CD1B4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DF2D-5F91-40AB-9E71-E7968688D5A2}">
  <sheetPr>
    <tabColor rgb="FF7030A0"/>
  </sheetPr>
  <dimension ref="A1:A28"/>
  <sheetViews>
    <sheetView workbookViewId="0">
      <selection activeCell="A19" sqref="A19"/>
    </sheetView>
  </sheetViews>
  <sheetFormatPr baseColWidth="10" defaultRowHeight="12.75" x14ac:dyDescent="0.2"/>
  <sheetData>
    <row r="1" spans="1:1" ht="26.25" x14ac:dyDescent="0.4">
      <c r="A1" s="111" t="s">
        <v>38</v>
      </c>
    </row>
    <row r="4" spans="1:1" ht="15" customHeight="1" x14ac:dyDescent="0.2">
      <c r="A4" s="125" t="s">
        <v>43</v>
      </c>
    </row>
    <row r="5" spans="1:1" ht="15" customHeight="1" x14ac:dyDescent="0.2"/>
    <row r="6" spans="1:1" ht="15" customHeight="1" x14ac:dyDescent="0.2">
      <c r="A6" s="132" t="s">
        <v>44</v>
      </c>
    </row>
    <row r="7" spans="1:1" ht="15" customHeight="1" x14ac:dyDescent="0.2"/>
    <row r="8" spans="1:1" ht="15" customHeight="1" x14ac:dyDescent="0.2">
      <c r="A8" s="133" t="s">
        <v>48</v>
      </c>
    </row>
    <row r="9" spans="1:1" ht="15" customHeight="1" x14ac:dyDescent="0.2">
      <c r="A9" s="133" t="s">
        <v>50</v>
      </c>
    </row>
    <row r="10" spans="1:1" ht="15" customHeight="1" x14ac:dyDescent="0.2">
      <c r="A10" s="133" t="s">
        <v>51</v>
      </c>
    </row>
    <row r="11" spans="1:1" ht="15" customHeight="1" x14ac:dyDescent="0.2">
      <c r="A11" s="133" t="s">
        <v>49</v>
      </c>
    </row>
    <row r="12" spans="1:1" ht="15" customHeight="1" x14ac:dyDescent="0.2"/>
    <row r="13" spans="1:1" ht="15" customHeight="1" x14ac:dyDescent="0.2">
      <c r="A13" s="125" t="s">
        <v>52</v>
      </c>
    </row>
    <row r="14" spans="1:1" ht="15" customHeight="1" x14ac:dyDescent="0.2"/>
    <row r="15" spans="1:1" ht="15" customHeight="1" x14ac:dyDescent="0.2">
      <c r="A15" s="134" t="s">
        <v>54</v>
      </c>
    </row>
    <row r="16" spans="1:1" ht="15" customHeight="1" x14ac:dyDescent="0.2">
      <c r="A16" s="134" t="s">
        <v>53</v>
      </c>
    </row>
    <row r="20" spans="1:1" ht="15" x14ac:dyDescent="0.2">
      <c r="A20" s="175" t="s">
        <v>89</v>
      </c>
    </row>
    <row r="21" spans="1:1" ht="15" x14ac:dyDescent="0.2">
      <c r="A21" s="175" t="s">
        <v>90</v>
      </c>
    </row>
    <row r="22" spans="1:1" x14ac:dyDescent="0.2">
      <c r="A22" s="176" t="s">
        <v>91</v>
      </c>
    </row>
    <row r="23" spans="1:1" x14ac:dyDescent="0.2">
      <c r="A23" s="176" t="s">
        <v>92</v>
      </c>
    </row>
    <row r="24" spans="1:1" x14ac:dyDescent="0.2">
      <c r="A24" s="176" t="s">
        <v>93</v>
      </c>
    </row>
    <row r="25" spans="1:1" x14ac:dyDescent="0.2">
      <c r="A25" s="176" t="s">
        <v>94</v>
      </c>
    </row>
    <row r="26" spans="1:1" x14ac:dyDescent="0.2">
      <c r="A26" s="176" t="s">
        <v>95</v>
      </c>
    </row>
    <row r="27" spans="1:1" x14ac:dyDescent="0.2">
      <c r="A27" s="176" t="s">
        <v>96</v>
      </c>
    </row>
    <row r="28" spans="1:1" x14ac:dyDescent="0.2">
      <c r="A28" s="176" t="s">
        <v>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showGridLines="0" tabSelected="1" workbookViewId="0">
      <selection activeCell="A5" sqref="A5"/>
    </sheetView>
  </sheetViews>
  <sheetFormatPr baseColWidth="10" defaultRowHeight="12.75" x14ac:dyDescent="0.2"/>
  <cols>
    <col min="2" max="2" width="16.85546875" bestFit="1" customWidth="1"/>
    <col min="3" max="3" width="46.28515625" customWidth="1"/>
    <col min="4" max="4" width="13.42578125" customWidth="1"/>
    <col min="5" max="5" width="11.7109375" customWidth="1"/>
    <col min="6" max="6" width="12.28515625" bestFit="1" customWidth="1"/>
    <col min="7" max="7" width="11.7109375" customWidth="1"/>
    <col min="8" max="8" width="12.5703125" customWidth="1"/>
    <col min="9" max="10" width="11.7109375" customWidth="1"/>
    <col min="11" max="11" width="12.140625" bestFit="1" customWidth="1"/>
    <col min="12" max="16" width="11.7109375" customWidth="1"/>
  </cols>
  <sheetData>
    <row r="1" spans="1:17" ht="18" customHeight="1" x14ac:dyDescent="0.25">
      <c r="A1" s="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6.25" x14ac:dyDescent="0.4">
      <c r="A2" s="3"/>
      <c r="B2" s="2"/>
      <c r="C2" s="1"/>
      <c r="D2" s="10" t="str">
        <f>+TOTALES!D2</f>
        <v>Trofeo Regularidad 2024</v>
      </c>
      <c r="E2" s="1"/>
      <c r="G2" s="5"/>
      <c r="H2" s="9" t="s">
        <v>26</v>
      </c>
      <c r="I2" s="1"/>
      <c r="J2" s="1"/>
      <c r="K2" s="1"/>
      <c r="L2" s="1"/>
      <c r="M2" s="1"/>
      <c r="N2" s="1"/>
      <c r="O2" s="1"/>
      <c r="Q2" s="2"/>
    </row>
    <row r="3" spans="1:17" ht="18" customHeight="1" thickBot="1" x14ac:dyDescent="0.3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8" customHeight="1" thickBot="1" x14ac:dyDescent="0.25">
      <c r="A4" s="58" t="s">
        <v>23</v>
      </c>
      <c r="B4" s="151" t="s">
        <v>18</v>
      </c>
      <c r="C4" s="152" t="s">
        <v>1</v>
      </c>
      <c r="D4" s="157">
        <v>45312</v>
      </c>
      <c r="E4" s="157">
        <v>45326</v>
      </c>
      <c r="F4" s="157">
        <v>45354</v>
      </c>
      <c r="G4" s="157">
        <v>45389</v>
      </c>
      <c r="H4" s="157">
        <v>45424</v>
      </c>
      <c r="I4" s="157">
        <v>45459</v>
      </c>
      <c r="J4" s="157">
        <v>45487</v>
      </c>
      <c r="K4" s="157">
        <v>45557</v>
      </c>
      <c r="L4" s="157">
        <v>45599</v>
      </c>
      <c r="M4" s="157">
        <v>45620</v>
      </c>
      <c r="N4" s="157">
        <v>45627</v>
      </c>
      <c r="O4" s="157">
        <v>45648</v>
      </c>
      <c r="P4" s="158" t="s">
        <v>0</v>
      </c>
      <c r="Q4" s="58" t="s">
        <v>88</v>
      </c>
    </row>
    <row r="5" spans="1:17" ht="27" customHeight="1" x14ac:dyDescent="0.25">
      <c r="A5" s="58">
        <v>1</v>
      </c>
      <c r="B5" s="147">
        <f>+Arriaga!$A$2</f>
        <v>16537</v>
      </c>
      <c r="C5" s="148" t="str">
        <f>+Arriaga!$B$2</f>
        <v>Francisco Arriaga</v>
      </c>
      <c r="D5" s="149">
        <f>+Arriaga!$P$4</f>
        <v>1</v>
      </c>
      <c r="E5" s="149">
        <f>+Arriaga!$P$5</f>
        <v>1</v>
      </c>
      <c r="F5" s="149">
        <f>+Arriaga!$P$6</f>
        <v>3</v>
      </c>
      <c r="G5" s="149">
        <f>+Arriaga!$P$7</f>
        <v>4</v>
      </c>
      <c r="H5" s="149">
        <f>+Arriaga!$P$8</f>
        <v>1</v>
      </c>
      <c r="I5" s="149">
        <f>+Arriaga!$P$9</f>
        <v>3</v>
      </c>
      <c r="J5" s="149">
        <f>+Arriaga!$P$10</f>
        <v>2</v>
      </c>
      <c r="K5" s="149">
        <f>+Arriaga!$P$11</f>
        <v>3</v>
      </c>
      <c r="L5" s="149">
        <f>+Arriaga!$P$12</f>
        <v>0</v>
      </c>
      <c r="M5" s="149">
        <f>+Arriaga!$P$13</f>
        <v>0</v>
      </c>
      <c r="N5" s="149">
        <f>+Arriaga!$P$14</f>
        <v>0</v>
      </c>
      <c r="O5" s="149">
        <f>+Arriaga!$P$15</f>
        <v>0</v>
      </c>
      <c r="P5" s="150">
        <f>SUM(D5:O5)</f>
        <v>18</v>
      </c>
      <c r="Q5" s="64" t="s">
        <v>84</v>
      </c>
    </row>
    <row r="6" spans="1:17" ht="27" customHeight="1" x14ac:dyDescent="0.25">
      <c r="A6" s="58">
        <v>2</v>
      </c>
      <c r="B6" s="54">
        <f>+López!$A$2</f>
        <v>16836</v>
      </c>
      <c r="C6" s="55" t="str">
        <f>+López!$B$2</f>
        <v>Javier López</v>
      </c>
      <c r="D6" s="56">
        <f>+López!$P$4</f>
        <v>1</v>
      </c>
      <c r="E6" s="56">
        <f>+López!$P$5</f>
        <v>3</v>
      </c>
      <c r="F6" s="56">
        <f>+López!$P$6</f>
        <v>4</v>
      </c>
      <c r="G6" s="56">
        <f>+López!$P$7</f>
        <v>4</v>
      </c>
      <c r="H6" s="56">
        <f>+López!$P$8</f>
        <v>1</v>
      </c>
      <c r="I6" s="56">
        <f>+López!$P$9</f>
        <v>1</v>
      </c>
      <c r="J6" s="56">
        <f>+López!$P$10</f>
        <v>3</v>
      </c>
      <c r="K6" s="56">
        <f>+López!$P$11</f>
        <v>1</v>
      </c>
      <c r="L6" s="56">
        <f>+López!$P$12</f>
        <v>0</v>
      </c>
      <c r="M6" s="56">
        <f>+López!$P$13</f>
        <v>0</v>
      </c>
      <c r="N6" s="56">
        <f>+López!$P$14</f>
        <v>0</v>
      </c>
      <c r="O6" s="56">
        <f>+López!$P$15</f>
        <v>0</v>
      </c>
      <c r="P6" s="57">
        <f>SUM(D6:O6)</f>
        <v>18</v>
      </c>
      <c r="Q6" s="64" t="s">
        <v>77</v>
      </c>
    </row>
    <row r="7" spans="1:17" ht="27" customHeight="1" x14ac:dyDescent="0.25">
      <c r="A7" s="58">
        <v>3</v>
      </c>
      <c r="B7" s="54">
        <f>+Grzegorz!$A$2</f>
        <v>20850</v>
      </c>
      <c r="C7" s="55" t="str">
        <f>+Grzegorz!$B$2</f>
        <v>Grzegorz Adam</v>
      </c>
      <c r="D7" s="56">
        <f>+Grzegorz!$P$4</f>
        <v>1</v>
      </c>
      <c r="E7" s="56">
        <f>+Grzegorz!$P$5</f>
        <v>1</v>
      </c>
      <c r="F7" s="56">
        <f>+Grzegorz!$P$6</f>
        <v>3</v>
      </c>
      <c r="G7" s="56">
        <f>+Grzegorz!$P$7</f>
        <v>4</v>
      </c>
      <c r="H7" s="56">
        <f>+Grzegorz!$P$8</f>
        <v>1</v>
      </c>
      <c r="I7" s="56">
        <f>+Grzegorz!$P$9</f>
        <v>3</v>
      </c>
      <c r="J7" s="56">
        <f>+Grzegorz!$P$10</f>
        <v>1</v>
      </c>
      <c r="K7" s="56">
        <f>+Grzegorz!$P$11</f>
        <v>3</v>
      </c>
      <c r="L7" s="56">
        <f>+Grzegorz!$P$12</f>
        <v>0</v>
      </c>
      <c r="M7" s="56">
        <f>+Grzegorz!$P$13</f>
        <v>0</v>
      </c>
      <c r="N7" s="56">
        <f>+Grzegorz!$P$14</f>
        <v>0</v>
      </c>
      <c r="O7" s="56">
        <f>+Grzegorz!$P$15</f>
        <v>0</v>
      </c>
      <c r="P7" s="57">
        <f>SUM(D7:O7)</f>
        <v>17</v>
      </c>
      <c r="Q7" s="64" t="s">
        <v>81</v>
      </c>
    </row>
    <row r="8" spans="1:17" ht="27" customHeight="1" x14ac:dyDescent="0.25">
      <c r="A8" s="58">
        <v>4</v>
      </c>
      <c r="B8" s="54">
        <f>+Flores!$A$2</f>
        <v>21927</v>
      </c>
      <c r="C8" s="55" t="str">
        <f>+Flores!$B$2</f>
        <v>Carlos Flores</v>
      </c>
      <c r="D8" s="56">
        <f>+Flores!$P$4</f>
        <v>1</v>
      </c>
      <c r="E8" s="56">
        <f>+Flores!$P$5</f>
        <v>1</v>
      </c>
      <c r="F8" s="56">
        <f>+Flores!$P$6</f>
        <v>3</v>
      </c>
      <c r="G8" s="56">
        <f>+Flores!$P$7</f>
        <v>4</v>
      </c>
      <c r="H8" s="56">
        <f>+Flores!$P$8</f>
        <v>1</v>
      </c>
      <c r="I8" s="56">
        <f>+Flores!$P$9</f>
        <v>3</v>
      </c>
      <c r="J8" s="56">
        <f>+Flores!$P$10</f>
        <v>1</v>
      </c>
      <c r="K8" s="56">
        <f>+Flores!$P$11</f>
        <v>0</v>
      </c>
      <c r="L8" s="56">
        <f>+Flores!$P$12</f>
        <v>0</v>
      </c>
      <c r="M8" s="56">
        <f>+Flores!$P$13</f>
        <v>0</v>
      </c>
      <c r="N8" s="56">
        <f>+Flores!$P$14</f>
        <v>0</v>
      </c>
      <c r="O8" s="56">
        <f>+Flores!$P$15</f>
        <v>0</v>
      </c>
      <c r="P8" s="57">
        <f>SUM(D8:O8)</f>
        <v>14</v>
      </c>
      <c r="Q8" s="64" t="s">
        <v>79</v>
      </c>
    </row>
    <row r="9" spans="1:17" ht="27" customHeight="1" x14ac:dyDescent="0.25">
      <c r="A9" s="58">
        <v>5</v>
      </c>
      <c r="B9" s="54">
        <f>+Pablo!$A$2</f>
        <v>25762</v>
      </c>
      <c r="C9" s="55" t="str">
        <f>+Pablo!$B$2</f>
        <v>Pablo Muñoz</v>
      </c>
      <c r="D9" s="56">
        <f>+Pablo!$P$4</f>
        <v>1</v>
      </c>
      <c r="E9" s="56">
        <f>+Pablo!$P$5</f>
        <v>3</v>
      </c>
      <c r="F9" s="56">
        <f>+Pablo!$P$6</f>
        <v>4</v>
      </c>
      <c r="G9" s="56">
        <f>+Pablo!$P$7</f>
        <v>0</v>
      </c>
      <c r="H9" s="56">
        <f>+Pablo!$P$8</f>
        <v>0</v>
      </c>
      <c r="I9" s="56">
        <f>+Pablo!$P$9</f>
        <v>1</v>
      </c>
      <c r="J9" s="56">
        <f>+Pablo!$P$10</f>
        <v>0</v>
      </c>
      <c r="K9" s="56">
        <f>+Pablo!$P$11</f>
        <v>3</v>
      </c>
      <c r="L9" s="56">
        <f>+Pablo!$P$12</f>
        <v>0</v>
      </c>
      <c r="M9" s="56">
        <f>+Pablo!$P$13</f>
        <v>0</v>
      </c>
      <c r="N9" s="56">
        <f>+Pablo!$P$14</f>
        <v>0</v>
      </c>
      <c r="O9" s="56">
        <f>+Pablo!$P$15</f>
        <v>0</v>
      </c>
      <c r="P9" s="57">
        <f>SUM(D9:O9)</f>
        <v>12</v>
      </c>
      <c r="Q9" s="64" t="s">
        <v>78</v>
      </c>
    </row>
    <row r="10" spans="1:17" ht="27" customHeight="1" x14ac:dyDescent="0.25">
      <c r="A10" s="58">
        <v>6</v>
      </c>
      <c r="B10" s="54">
        <f>+Diez!$A$2</f>
        <v>18139</v>
      </c>
      <c r="C10" s="55" t="str">
        <f>+Diez!$B$2</f>
        <v>Fernando Diez</v>
      </c>
      <c r="D10" s="56">
        <f>+Diez!$P$4</f>
        <v>1</v>
      </c>
      <c r="E10" s="56">
        <f>+Diez!$P$5</f>
        <v>0</v>
      </c>
      <c r="F10" s="56">
        <f>+Diez!$P$6</f>
        <v>3</v>
      </c>
      <c r="G10" s="56">
        <f>+Diez!$P$7</f>
        <v>1</v>
      </c>
      <c r="H10" s="56">
        <f>+Diez!$P$8</f>
        <v>1</v>
      </c>
      <c r="I10" s="56">
        <f>+Diez!$P$9</f>
        <v>0</v>
      </c>
      <c r="J10" s="56">
        <f>+Diez!$P$10</f>
        <v>3</v>
      </c>
      <c r="K10" s="56">
        <f>+Diez!$P$11</f>
        <v>1</v>
      </c>
      <c r="L10" s="56">
        <f>+Diez!$P$12</f>
        <v>0</v>
      </c>
      <c r="M10" s="56">
        <f>+Diez!$P$13</f>
        <v>0</v>
      </c>
      <c r="N10" s="56">
        <f>+Diez!$P$14</f>
        <v>0</v>
      </c>
      <c r="O10" s="56">
        <f>+Diez!$P$15</f>
        <v>0</v>
      </c>
      <c r="P10" s="57">
        <f>SUM(D10:O10)</f>
        <v>10</v>
      </c>
      <c r="Q10" s="64" t="s">
        <v>83</v>
      </c>
    </row>
    <row r="11" spans="1:17" ht="27" customHeight="1" x14ac:dyDescent="0.25">
      <c r="A11" s="58">
        <v>7</v>
      </c>
      <c r="B11" s="54">
        <f>+Montse!$A$2</f>
        <v>20690</v>
      </c>
      <c r="C11" s="55" t="str">
        <f>+Montse!$B$2</f>
        <v>Montserrat Fuente</v>
      </c>
      <c r="D11" s="56">
        <f>+Montse!$P$4</f>
        <v>1</v>
      </c>
      <c r="E11" s="56">
        <f>+Montse!$P$5</f>
        <v>1</v>
      </c>
      <c r="F11" s="56">
        <f>+Montse!$P$6</f>
        <v>0</v>
      </c>
      <c r="G11" s="56">
        <f>+Montse!$P$7</f>
        <v>3</v>
      </c>
      <c r="H11" s="56">
        <f>+Montse!$P$8</f>
        <v>0</v>
      </c>
      <c r="I11" s="56">
        <f>+Montse!$P$9</f>
        <v>0</v>
      </c>
      <c r="J11" s="56">
        <f>+Montse!$P$10</f>
        <v>0</v>
      </c>
      <c r="K11" s="56">
        <f>+Montse!$P$11</f>
        <v>4</v>
      </c>
      <c r="L11" s="56">
        <f>+Montse!$P$12</f>
        <v>0</v>
      </c>
      <c r="M11" s="56">
        <f>+Montse!$P$13</f>
        <v>0</v>
      </c>
      <c r="N11" s="56">
        <f>+Montse!$P$14</f>
        <v>0</v>
      </c>
      <c r="O11" s="56">
        <f>+Montse!$P$15</f>
        <v>0</v>
      </c>
      <c r="P11" s="57">
        <f>SUM(D11:O11)</f>
        <v>9</v>
      </c>
      <c r="Q11" s="64" t="s">
        <v>76</v>
      </c>
    </row>
    <row r="12" spans="1:17" ht="27" customHeight="1" x14ac:dyDescent="0.25">
      <c r="A12" s="58">
        <v>8</v>
      </c>
      <c r="B12" s="54">
        <f>+Arjona!$A$2</f>
        <v>22811</v>
      </c>
      <c r="C12" s="55" t="str">
        <f>+Arjona!$B$2</f>
        <v>Ramón Arjona</v>
      </c>
      <c r="D12" s="56">
        <f>+Arjona!$P$4</f>
        <v>1</v>
      </c>
      <c r="E12" s="56">
        <f>+Arjona!$P$5</f>
        <v>1</v>
      </c>
      <c r="F12" s="56">
        <f>+Arjona!$P$6</f>
        <v>3</v>
      </c>
      <c r="G12" s="56">
        <f>+Arjona!$P$7</f>
        <v>1</v>
      </c>
      <c r="H12" s="56">
        <f>+Arjona!$P$8</f>
        <v>0</v>
      </c>
      <c r="I12" s="56">
        <f>+Arjona!$P$9</f>
        <v>0</v>
      </c>
      <c r="J12" s="56">
        <f>+Arjona!$P$10</f>
        <v>0</v>
      </c>
      <c r="K12" s="56">
        <f>+Arjona!$P$11</f>
        <v>3</v>
      </c>
      <c r="L12" s="56">
        <f>+Arjona!$P$12</f>
        <v>0</v>
      </c>
      <c r="M12" s="56">
        <f>+Arjona!$P$13</f>
        <v>0</v>
      </c>
      <c r="N12" s="56">
        <f>+Arjona!$P$14</f>
        <v>0</v>
      </c>
      <c r="O12" s="56">
        <f>+Arjona!$P$15</f>
        <v>0</v>
      </c>
      <c r="P12" s="57">
        <f>SUM(D12:O12)</f>
        <v>9</v>
      </c>
      <c r="Q12" s="64" t="s">
        <v>82</v>
      </c>
    </row>
    <row r="13" spans="1:17" ht="27" customHeight="1" x14ac:dyDescent="0.25">
      <c r="A13" s="58">
        <v>9</v>
      </c>
      <c r="B13" s="54">
        <f>+Bañeza!$A$2</f>
        <v>23833</v>
      </c>
      <c r="C13" s="55" t="str">
        <f>+Bañeza!$B$2</f>
        <v>Jose Manuel Bañeza Paniagua</v>
      </c>
      <c r="D13" s="56">
        <f>+Bañeza!$P$4</f>
        <v>0</v>
      </c>
      <c r="E13" s="56">
        <f>+Bañeza!$P$5</f>
        <v>1</v>
      </c>
      <c r="F13" s="56">
        <f>+Bañeza!$P$6</f>
        <v>1</v>
      </c>
      <c r="G13" s="56">
        <f>+Bañeza!$P$7</f>
        <v>1</v>
      </c>
      <c r="H13" s="56">
        <f>+Bañeza!$P$8</f>
        <v>0</v>
      </c>
      <c r="I13" s="56">
        <f>+Bañeza!$P$9</f>
        <v>1</v>
      </c>
      <c r="J13" s="56">
        <f>+Bañeza!$P$10</f>
        <v>0</v>
      </c>
      <c r="K13" s="56">
        <f>+Bañeza!$P$11</f>
        <v>3</v>
      </c>
      <c r="L13" s="56">
        <f>+Bañeza!$P$12</f>
        <v>0</v>
      </c>
      <c r="M13" s="56">
        <f>+Bañeza!$P$13</f>
        <v>0</v>
      </c>
      <c r="N13" s="56">
        <f>+Bañeza!$P$14</f>
        <v>0</v>
      </c>
      <c r="O13" s="56">
        <f>+Bañeza!$P$15</f>
        <v>0</v>
      </c>
      <c r="P13" s="57">
        <f>SUM(D13:O13)</f>
        <v>7</v>
      </c>
      <c r="Q13" s="64" t="s">
        <v>87</v>
      </c>
    </row>
    <row r="14" spans="1:17" ht="27" customHeight="1" x14ac:dyDescent="0.25">
      <c r="A14" s="58">
        <v>10</v>
      </c>
      <c r="B14" s="54">
        <f>+Panisello!$A$2</f>
        <v>7296</v>
      </c>
      <c r="C14" s="55" t="str">
        <f>+Panisello!$B$2</f>
        <v>Eduardo Panisello</v>
      </c>
      <c r="D14" s="56">
        <f>+Panisello!$P$4</f>
        <v>1</v>
      </c>
      <c r="E14" s="56">
        <f>+Panisello!$P$5</f>
        <v>1</v>
      </c>
      <c r="F14" s="56">
        <f>+Panisello!$P$6</f>
        <v>3</v>
      </c>
      <c r="G14" s="56">
        <f>+Panisello!$P$7</f>
        <v>0</v>
      </c>
      <c r="H14" s="56">
        <f>+Panisello!$P$8</f>
        <v>0</v>
      </c>
      <c r="I14" s="56">
        <f>+Panisello!$P$9</f>
        <v>0</v>
      </c>
      <c r="J14" s="56">
        <f>+Panisello!$P$10</f>
        <v>0</v>
      </c>
      <c r="K14" s="56">
        <f>+Panisello!$P$11</f>
        <v>0</v>
      </c>
      <c r="L14" s="56">
        <f>+Panisello!$P$12</f>
        <v>0</v>
      </c>
      <c r="M14" s="56">
        <f>+Panisello!$P$13</f>
        <v>0</v>
      </c>
      <c r="N14" s="56">
        <f>+Panisello!$P$14</f>
        <v>0</v>
      </c>
      <c r="O14" s="56">
        <f>+Panisello!$P$15</f>
        <v>0</v>
      </c>
      <c r="P14" s="57">
        <f>SUM(D14:O14)</f>
        <v>5</v>
      </c>
      <c r="Q14" s="64" t="s">
        <v>80</v>
      </c>
    </row>
    <row r="15" spans="1:17" ht="27" customHeight="1" x14ac:dyDescent="0.25">
      <c r="A15" s="58">
        <v>11</v>
      </c>
      <c r="B15" s="54">
        <f>+Julián!$A$2</f>
        <v>22741</v>
      </c>
      <c r="C15" s="55" t="str">
        <f>+Julián!$B$2</f>
        <v>Julián Fernández Rejas</v>
      </c>
      <c r="D15" s="56">
        <f>+Julián!$P$4</f>
        <v>0</v>
      </c>
      <c r="E15" s="56">
        <f>+Julián!$P$5</f>
        <v>0</v>
      </c>
      <c r="F15" s="56">
        <f>+Julián!$P$6</f>
        <v>1</v>
      </c>
      <c r="G15" s="56">
        <f>+Julián!$P$7</f>
        <v>0</v>
      </c>
      <c r="H15" s="56">
        <f>+Julián!$P$8</f>
        <v>1</v>
      </c>
      <c r="I15" s="56">
        <f>+Julián!$P$9</f>
        <v>3</v>
      </c>
      <c r="J15" s="56">
        <f>+Julián!$P$10</f>
        <v>0</v>
      </c>
      <c r="K15" s="56">
        <f>+Julián!$P$11</f>
        <v>0</v>
      </c>
      <c r="L15" s="56">
        <f>+Julián!$P$12</f>
        <v>0</v>
      </c>
      <c r="M15" s="56">
        <f>+Julián!$P$13</f>
        <v>0</v>
      </c>
      <c r="N15" s="56">
        <f>+Julián!$P$14</f>
        <v>0</v>
      </c>
      <c r="O15" s="56">
        <f>+Julián!$P$15</f>
        <v>0</v>
      </c>
      <c r="P15" s="57">
        <f>SUM(D15:O15)</f>
        <v>5</v>
      </c>
      <c r="Q15" s="23" t="s">
        <v>99</v>
      </c>
    </row>
    <row r="16" spans="1:17" ht="27" customHeight="1" x14ac:dyDescent="0.25">
      <c r="A16" s="58">
        <v>12</v>
      </c>
      <c r="B16" s="54">
        <f>+'Daniel '!$A$2</f>
        <v>8676</v>
      </c>
      <c r="C16" s="55" t="str">
        <f>+'Daniel '!$B$2</f>
        <v>Daniel Álvarez Labrado</v>
      </c>
      <c r="D16" s="56">
        <f>+'Daniel '!$P$4</f>
        <v>0</v>
      </c>
      <c r="E16" s="56">
        <f>+'Daniel '!$P$5</f>
        <v>0</v>
      </c>
      <c r="F16" s="56">
        <f>+'Daniel '!$P$6</f>
        <v>0</v>
      </c>
      <c r="G16" s="56">
        <f>+'Daniel '!$P$7</f>
        <v>0</v>
      </c>
      <c r="H16" s="56">
        <f>+'Daniel '!$P$8</f>
        <v>0</v>
      </c>
      <c r="I16" s="56">
        <f>+'Daniel '!$P$9</f>
        <v>1</v>
      </c>
      <c r="J16" s="56">
        <f>+'Daniel '!$P$10</f>
        <v>3</v>
      </c>
      <c r="K16" s="56">
        <f>+'Daniel '!$P$11</f>
        <v>0</v>
      </c>
      <c r="L16" s="56">
        <f>+'Daniel '!$P$12</f>
        <v>0</v>
      </c>
      <c r="M16" s="56">
        <f>+'Daniel '!$P$13</f>
        <v>0</v>
      </c>
      <c r="N16" s="56">
        <f>+'Daniel '!$P$14</f>
        <v>0</v>
      </c>
      <c r="O16" s="56">
        <f>+'Daniel '!$P$15</f>
        <v>0</v>
      </c>
      <c r="P16" s="57">
        <f>SUM(D16:O16)</f>
        <v>4</v>
      </c>
      <c r="Q16" s="23" t="s">
        <v>103</v>
      </c>
    </row>
    <row r="17" spans="1:17" ht="27" customHeight="1" x14ac:dyDescent="0.25">
      <c r="A17" s="58">
        <v>13</v>
      </c>
      <c r="B17" s="54">
        <f>+Bellmont!$A$2</f>
        <v>23944</v>
      </c>
      <c r="C17" s="55" t="str">
        <f>+Bellmont!$B$2</f>
        <v>Antonio Bellmont Corrochano</v>
      </c>
      <c r="D17" s="56">
        <f>+Bellmont!$P$4</f>
        <v>0</v>
      </c>
      <c r="E17" s="56">
        <f>+Bellmont!$P$5</f>
        <v>1</v>
      </c>
      <c r="F17" s="56">
        <f>+Bellmont!$P$6</f>
        <v>0</v>
      </c>
      <c r="G17" s="56">
        <f>+Bellmont!$P$7</f>
        <v>1</v>
      </c>
      <c r="H17" s="56">
        <f>+Bellmont!$P$8</f>
        <v>0</v>
      </c>
      <c r="I17" s="56">
        <f>+Bellmont!$P$9</f>
        <v>0</v>
      </c>
      <c r="J17" s="56">
        <f>+Bellmont!$P$10</f>
        <v>0</v>
      </c>
      <c r="K17" s="56">
        <f>+Bellmont!$P$11</f>
        <v>0</v>
      </c>
      <c r="L17" s="56">
        <f>+Bellmont!$P$12</f>
        <v>0</v>
      </c>
      <c r="M17" s="56">
        <f>+Bellmont!$P$13</f>
        <v>0</v>
      </c>
      <c r="N17" s="56">
        <f>+Bellmont!$P$14</f>
        <v>0</v>
      </c>
      <c r="O17" s="56">
        <f>+Bellmont!$P$15</f>
        <v>0</v>
      </c>
      <c r="P17" s="57">
        <f>SUM(D17:O17)</f>
        <v>2</v>
      </c>
      <c r="Q17" s="64" t="s">
        <v>101</v>
      </c>
    </row>
    <row r="18" spans="1:17" ht="27" customHeight="1" x14ac:dyDescent="0.25">
      <c r="A18" s="58">
        <v>14</v>
      </c>
      <c r="B18" s="54">
        <f>+Arguedas!$A$2</f>
        <v>21737</v>
      </c>
      <c r="C18" s="55" t="str">
        <f>+Arguedas!$B$2</f>
        <v>Javier Arguedas</v>
      </c>
      <c r="D18" s="56">
        <f>+Arguedas!$P$4</f>
        <v>0</v>
      </c>
      <c r="E18" s="56">
        <f>+Arguedas!$P$5</f>
        <v>1</v>
      </c>
      <c r="F18" s="56">
        <f>+Arguedas!$P$6</f>
        <v>0</v>
      </c>
      <c r="G18" s="56">
        <f>+Arguedas!$P$7</f>
        <v>1</v>
      </c>
      <c r="H18" s="56">
        <f>+Arguedas!$P$8</f>
        <v>0</v>
      </c>
      <c r="I18" s="56">
        <f>+Arguedas!$P$9</f>
        <v>0</v>
      </c>
      <c r="J18" s="56">
        <f>+Arguedas!$P$10</f>
        <v>0</v>
      </c>
      <c r="K18" s="56">
        <f>+Arguedas!$P$11</f>
        <v>0</v>
      </c>
      <c r="L18" s="56">
        <f>+Arguedas!$P$12</f>
        <v>0</v>
      </c>
      <c r="M18" s="56">
        <f>+Arguedas!$P$13</f>
        <v>0</v>
      </c>
      <c r="N18" s="56">
        <f>+Arguedas!$P$14</f>
        <v>0</v>
      </c>
      <c r="O18" s="56">
        <f>+Arguedas!$P$15</f>
        <v>0</v>
      </c>
      <c r="P18" s="57">
        <f>SUM(D18:O18)</f>
        <v>2</v>
      </c>
      <c r="Q18" s="64" t="s">
        <v>86</v>
      </c>
    </row>
    <row r="19" spans="1:17" ht="27" customHeight="1" x14ac:dyDescent="0.25">
      <c r="A19" s="58">
        <v>15</v>
      </c>
      <c r="B19" s="54">
        <f>+Alcor!$A$2</f>
        <v>17991</v>
      </c>
      <c r="C19" s="55" t="str">
        <f>+Alcor!$B$2</f>
        <v>Enrique Alcor Cabrerizo</v>
      </c>
      <c r="D19" s="56">
        <f>+Alcor!$P$4</f>
        <v>0</v>
      </c>
      <c r="E19" s="56">
        <f>+Alcor!$P$5</f>
        <v>0</v>
      </c>
      <c r="F19" s="56">
        <f>+Alcor!$P$6</f>
        <v>0</v>
      </c>
      <c r="G19" s="56">
        <f>+Alcor!$P$7</f>
        <v>0</v>
      </c>
      <c r="H19" s="56">
        <f>+Alcor!$P$8</f>
        <v>0</v>
      </c>
      <c r="I19" s="56">
        <f>+Alcor!$P$9</f>
        <v>0</v>
      </c>
      <c r="J19" s="56">
        <f>+Alcor!$P$10</f>
        <v>0</v>
      </c>
      <c r="K19" s="56">
        <f>+Alcor!$P$11</f>
        <v>1</v>
      </c>
      <c r="L19" s="56">
        <f>+Alcor!$P$12</f>
        <v>0</v>
      </c>
      <c r="M19" s="56">
        <f>+Alcor!$P$13</f>
        <v>0</v>
      </c>
      <c r="N19" s="56">
        <f>+Alcor!$P$14</f>
        <v>0</v>
      </c>
      <c r="O19" s="56">
        <f>+Alcor!$P$15</f>
        <v>0</v>
      </c>
      <c r="P19" s="57">
        <f>SUM(D19:O19)</f>
        <v>1</v>
      </c>
      <c r="Q19" s="23" t="s">
        <v>105</v>
      </c>
    </row>
    <row r="20" spans="1:17" ht="21.95" customHeight="1" x14ac:dyDescent="0.25">
      <c r="A20" s="58">
        <v>16</v>
      </c>
      <c r="B20" s="147" t="s">
        <v>16</v>
      </c>
      <c r="C20" s="148" t="s">
        <v>22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50">
        <v>0</v>
      </c>
      <c r="Q20" s="23"/>
    </row>
    <row r="21" spans="1:17" ht="21.95" customHeight="1" x14ac:dyDescent="0.25">
      <c r="A21" s="58">
        <v>17</v>
      </c>
      <c r="B21" s="147" t="s">
        <v>16</v>
      </c>
      <c r="C21" s="148" t="s">
        <v>22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50">
        <v>0</v>
      </c>
      <c r="Q21" s="23"/>
    </row>
    <row r="22" spans="1:17" ht="21.95" customHeight="1" x14ac:dyDescent="0.25">
      <c r="A22" s="58">
        <v>18</v>
      </c>
      <c r="B22" s="147" t="s">
        <v>16</v>
      </c>
      <c r="C22" s="148" t="s">
        <v>22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50">
        <v>0</v>
      </c>
      <c r="Q22" s="23"/>
    </row>
    <row r="23" spans="1:17" ht="21.95" customHeight="1" x14ac:dyDescent="0.25">
      <c r="A23" s="58">
        <v>19</v>
      </c>
      <c r="B23" s="147" t="s">
        <v>16</v>
      </c>
      <c r="C23" s="148" t="s">
        <v>22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50">
        <v>0</v>
      </c>
      <c r="Q23" s="23"/>
    </row>
    <row r="24" spans="1:17" ht="21.95" customHeight="1" x14ac:dyDescent="0.25">
      <c r="A24" s="58">
        <v>20</v>
      </c>
      <c r="B24" s="147" t="s">
        <v>16</v>
      </c>
      <c r="C24" s="148" t="s">
        <v>22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  <c r="P24" s="150">
        <v>0</v>
      </c>
      <c r="Q24" s="23"/>
    </row>
    <row r="25" spans="1:17" x14ac:dyDescent="0.2">
      <c r="A25" s="63"/>
    </row>
  </sheetData>
  <sortState xmlns:xlrd2="http://schemas.microsoft.com/office/spreadsheetml/2017/richdata2" ref="B5:Q17">
    <sortCondition descending="1" ref="P5:P1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24"/>
  <sheetViews>
    <sheetView workbookViewId="0">
      <selection activeCell="B5" sqref="B5"/>
    </sheetView>
  </sheetViews>
  <sheetFormatPr baseColWidth="10" defaultRowHeight="12.75" x14ac:dyDescent="0.2"/>
  <cols>
    <col min="1" max="1" width="12.5703125" customWidth="1"/>
    <col min="2" max="2" width="16.85546875" bestFit="1" customWidth="1"/>
    <col min="3" max="3" width="50.7109375" customWidth="1"/>
    <col min="4" max="15" width="12.7109375" customWidth="1"/>
    <col min="16" max="16" width="10.7109375" customWidth="1"/>
    <col min="17" max="17" width="11" style="123" bestFit="1" customWidth="1"/>
  </cols>
  <sheetData>
    <row r="1" spans="1:17" ht="18" customHeight="1" x14ac:dyDescent="0.25">
      <c r="A1" s="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6.25" x14ac:dyDescent="0.4">
      <c r="A2" s="3"/>
      <c r="B2" s="2"/>
      <c r="C2" s="1"/>
      <c r="D2" s="10" t="str">
        <f>+TOTALES!D2</f>
        <v>Trofeo Regularidad 2024</v>
      </c>
      <c r="E2" s="1"/>
      <c r="G2" s="5"/>
      <c r="H2" s="9" t="s">
        <v>26</v>
      </c>
      <c r="I2" s="1"/>
      <c r="J2" s="1"/>
      <c r="K2" s="1"/>
      <c r="L2" s="1"/>
      <c r="M2" s="1"/>
      <c r="N2" s="1"/>
      <c r="O2" s="1"/>
      <c r="Q2" s="2"/>
    </row>
    <row r="3" spans="1:17" ht="18" customHeight="1" thickBot="1" x14ac:dyDescent="0.3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8" customHeight="1" thickBot="1" x14ac:dyDescent="0.25">
      <c r="A4" s="58" t="s">
        <v>23</v>
      </c>
      <c r="B4" s="151" t="s">
        <v>18</v>
      </c>
      <c r="C4" s="152" t="s">
        <v>1</v>
      </c>
      <c r="D4" s="157">
        <f>+TOTALES!D4</f>
        <v>45312</v>
      </c>
      <c r="E4" s="157">
        <f>+TOTALES!E4</f>
        <v>45326</v>
      </c>
      <c r="F4" s="157">
        <f>+TOTALES!F4</f>
        <v>45354</v>
      </c>
      <c r="G4" s="157">
        <f>+TOTALES!G4</f>
        <v>45389</v>
      </c>
      <c r="H4" s="157">
        <f>+TOTALES!H4</f>
        <v>45424</v>
      </c>
      <c r="I4" s="157">
        <f>+TOTALES!I4</f>
        <v>45459</v>
      </c>
      <c r="J4" s="157">
        <f>+TOTALES!J4</f>
        <v>45487</v>
      </c>
      <c r="K4" s="157">
        <f>+TOTALES!K4</f>
        <v>45557</v>
      </c>
      <c r="L4" s="157">
        <f>+TOTALES!L4</f>
        <v>45599</v>
      </c>
      <c r="M4" s="157">
        <f>+TOTALES!M4</f>
        <v>45620</v>
      </c>
      <c r="N4" s="157">
        <f>+TOTALES!N4</f>
        <v>45627</v>
      </c>
      <c r="O4" s="157">
        <f>+TOTALES!O4</f>
        <v>45648</v>
      </c>
      <c r="P4" s="158" t="s">
        <v>0</v>
      </c>
      <c r="Q4" s="58" t="s">
        <v>88</v>
      </c>
    </row>
    <row r="5" spans="1:17" ht="27" customHeight="1" x14ac:dyDescent="0.25">
      <c r="A5" s="58">
        <v>1</v>
      </c>
      <c r="B5" s="147">
        <f>+Arriaga!$A$2</f>
        <v>16537</v>
      </c>
      <c r="C5" s="148" t="str">
        <f>+Arriaga!$B$2</f>
        <v>Francisco Arriaga</v>
      </c>
      <c r="D5" s="149">
        <f>+Arriaga!$P$4</f>
        <v>1</v>
      </c>
      <c r="E5" s="149">
        <f>+Arriaga!$P$5</f>
        <v>1</v>
      </c>
      <c r="F5" s="149">
        <f>+Arriaga!$P$6</f>
        <v>3</v>
      </c>
      <c r="G5" s="149">
        <f>+Arriaga!$P$7</f>
        <v>4</v>
      </c>
      <c r="H5" s="149">
        <f>+Arriaga!$P$8</f>
        <v>1</v>
      </c>
      <c r="I5" s="149">
        <f>+Arriaga!$P$9</f>
        <v>3</v>
      </c>
      <c r="J5" s="149">
        <f>+Arriaga!$P$10</f>
        <v>2</v>
      </c>
      <c r="K5" s="149">
        <f>+Arriaga!$P$11</f>
        <v>3</v>
      </c>
      <c r="L5" s="149">
        <f>+Arriaga!$P$12</f>
        <v>0</v>
      </c>
      <c r="M5" s="149">
        <f>+Arriaga!$P$13</f>
        <v>0</v>
      </c>
      <c r="N5" s="149">
        <f>+Arriaga!$P$14</f>
        <v>0</v>
      </c>
      <c r="O5" s="149">
        <f>+Arriaga!$P$15</f>
        <v>0</v>
      </c>
      <c r="P5" s="150">
        <f>SUM(D5:O5)</f>
        <v>18</v>
      </c>
      <c r="Q5" s="64" t="s">
        <v>84</v>
      </c>
    </row>
    <row r="6" spans="1:17" ht="27" customHeight="1" x14ac:dyDescent="0.25">
      <c r="A6" s="58">
        <v>2</v>
      </c>
      <c r="B6" s="54">
        <f>+López!$A$2</f>
        <v>16836</v>
      </c>
      <c r="C6" s="55" t="str">
        <f>+López!$B$2</f>
        <v>Javier López</v>
      </c>
      <c r="D6" s="56">
        <f>+López!$P$4</f>
        <v>1</v>
      </c>
      <c r="E6" s="56">
        <f>+López!$P$5</f>
        <v>3</v>
      </c>
      <c r="F6" s="56">
        <f>+López!$P$6</f>
        <v>4</v>
      </c>
      <c r="G6" s="56">
        <f>+López!$P$7</f>
        <v>4</v>
      </c>
      <c r="H6" s="56">
        <f>+López!$P$8</f>
        <v>1</v>
      </c>
      <c r="I6" s="56">
        <f>+López!$P$9</f>
        <v>1</v>
      </c>
      <c r="J6" s="56">
        <f>+López!$P$10</f>
        <v>3</v>
      </c>
      <c r="K6" s="56">
        <f>+López!$P$11</f>
        <v>1</v>
      </c>
      <c r="L6" s="56">
        <f>+López!$P$12</f>
        <v>0</v>
      </c>
      <c r="M6" s="56">
        <f>+López!$P$13</f>
        <v>0</v>
      </c>
      <c r="N6" s="56">
        <f>+López!$P$14</f>
        <v>0</v>
      </c>
      <c r="O6" s="56">
        <f>+López!$P$15</f>
        <v>0</v>
      </c>
      <c r="P6" s="57">
        <f>SUM(D6:O6)</f>
        <v>18</v>
      </c>
      <c r="Q6" s="64" t="s">
        <v>77</v>
      </c>
    </row>
    <row r="7" spans="1:17" ht="27" customHeight="1" x14ac:dyDescent="0.25">
      <c r="A7" s="58">
        <v>4</v>
      </c>
      <c r="B7" s="54">
        <f>+Grzegorz!$A$2</f>
        <v>20850</v>
      </c>
      <c r="C7" s="55" t="str">
        <f>+Grzegorz!$B$2</f>
        <v>Grzegorz Adam</v>
      </c>
      <c r="D7" s="56">
        <f>+Grzegorz!$P$4</f>
        <v>1</v>
      </c>
      <c r="E7" s="56">
        <f>+Grzegorz!$P$5</f>
        <v>1</v>
      </c>
      <c r="F7" s="56">
        <f>+Grzegorz!$P$6</f>
        <v>3</v>
      </c>
      <c r="G7" s="56">
        <f>+Grzegorz!$P$7</f>
        <v>4</v>
      </c>
      <c r="H7" s="56">
        <f>+Grzegorz!$P$8</f>
        <v>1</v>
      </c>
      <c r="I7" s="56">
        <f>+Grzegorz!$P$9</f>
        <v>3</v>
      </c>
      <c r="J7" s="56">
        <f>+Grzegorz!$P$10</f>
        <v>1</v>
      </c>
      <c r="K7" s="56">
        <f>+Grzegorz!$P$11</f>
        <v>3</v>
      </c>
      <c r="L7" s="56">
        <f>+Grzegorz!$P$12</f>
        <v>0</v>
      </c>
      <c r="M7" s="56">
        <f>+Grzegorz!$P$13</f>
        <v>0</v>
      </c>
      <c r="N7" s="56">
        <f>+Grzegorz!$P$14</f>
        <v>0</v>
      </c>
      <c r="O7" s="56">
        <f>+Grzegorz!$P$15</f>
        <v>0</v>
      </c>
      <c r="P7" s="57">
        <f>SUM(D7:O7)</f>
        <v>17</v>
      </c>
      <c r="Q7" s="64" t="s">
        <v>81</v>
      </c>
    </row>
    <row r="8" spans="1:17" ht="27" customHeight="1" x14ac:dyDescent="0.25">
      <c r="A8" s="58">
        <v>3</v>
      </c>
      <c r="B8" s="54">
        <f>+Flores!$A$2</f>
        <v>21927</v>
      </c>
      <c r="C8" s="55" t="str">
        <f>+Flores!$B$2</f>
        <v>Carlos Flores</v>
      </c>
      <c r="D8" s="56">
        <f>+Flores!$P$4</f>
        <v>1</v>
      </c>
      <c r="E8" s="56">
        <f>+Flores!$P$5</f>
        <v>1</v>
      </c>
      <c r="F8" s="56">
        <f>+Flores!$P$6</f>
        <v>3</v>
      </c>
      <c r="G8" s="56">
        <f>+Flores!$P$7</f>
        <v>4</v>
      </c>
      <c r="H8" s="56">
        <f>+Flores!$P$8</f>
        <v>1</v>
      </c>
      <c r="I8" s="56">
        <f>+Flores!$P$9</f>
        <v>3</v>
      </c>
      <c r="J8" s="56">
        <f>+Flores!$P$10</f>
        <v>1</v>
      </c>
      <c r="K8" s="56">
        <f>+Flores!$P$11</f>
        <v>0</v>
      </c>
      <c r="L8" s="56">
        <f>+Flores!$P$12</f>
        <v>0</v>
      </c>
      <c r="M8" s="56">
        <f>+Flores!$P$13</f>
        <v>0</v>
      </c>
      <c r="N8" s="56">
        <f>+Flores!$P$14</f>
        <v>0</v>
      </c>
      <c r="O8" s="56">
        <f>+Flores!$P$15</f>
        <v>0</v>
      </c>
      <c r="P8" s="57">
        <f>SUM(D8:O8)</f>
        <v>14</v>
      </c>
      <c r="Q8" s="64" t="s">
        <v>79</v>
      </c>
    </row>
    <row r="9" spans="1:17" ht="27" customHeight="1" x14ac:dyDescent="0.25">
      <c r="A9" s="58">
        <v>5</v>
      </c>
      <c r="B9" s="54">
        <f>+Pablo!$A$2</f>
        <v>25762</v>
      </c>
      <c r="C9" s="55" t="str">
        <f>+Pablo!$B$2</f>
        <v>Pablo Muñoz</v>
      </c>
      <c r="D9" s="56">
        <f>+Pablo!$P$4</f>
        <v>1</v>
      </c>
      <c r="E9" s="56">
        <f>+Pablo!$P$5</f>
        <v>3</v>
      </c>
      <c r="F9" s="56">
        <f>+Pablo!$P$6</f>
        <v>4</v>
      </c>
      <c r="G9" s="56">
        <f>+Pablo!$P$7</f>
        <v>0</v>
      </c>
      <c r="H9" s="56">
        <f>+Pablo!$P$8</f>
        <v>0</v>
      </c>
      <c r="I9" s="56">
        <f>+Pablo!$P$9</f>
        <v>1</v>
      </c>
      <c r="J9" s="56">
        <f>+Pablo!$P$10</f>
        <v>0</v>
      </c>
      <c r="K9" s="56">
        <f>+Pablo!$P$11</f>
        <v>3</v>
      </c>
      <c r="L9" s="56">
        <f>+Pablo!$P$12</f>
        <v>0</v>
      </c>
      <c r="M9" s="56">
        <f>+Pablo!$P$13</f>
        <v>0</v>
      </c>
      <c r="N9" s="56">
        <f>+Pablo!$P$14</f>
        <v>0</v>
      </c>
      <c r="O9" s="56">
        <f>+Pablo!$P$15</f>
        <v>0</v>
      </c>
      <c r="P9" s="57">
        <f>SUM(D9:O9)</f>
        <v>12</v>
      </c>
      <c r="Q9" s="64" t="s">
        <v>78</v>
      </c>
    </row>
    <row r="10" spans="1:17" ht="27" customHeight="1" x14ac:dyDescent="0.25">
      <c r="A10" s="58">
        <v>6</v>
      </c>
      <c r="B10" s="54">
        <f>+Diez!$A$2</f>
        <v>18139</v>
      </c>
      <c r="C10" s="55" t="str">
        <f>+Diez!$B$2</f>
        <v>Fernando Diez</v>
      </c>
      <c r="D10" s="56">
        <f>+Diez!$P$4</f>
        <v>1</v>
      </c>
      <c r="E10" s="56">
        <f>+Diez!$P$5</f>
        <v>0</v>
      </c>
      <c r="F10" s="56">
        <f>+Diez!$P$6</f>
        <v>3</v>
      </c>
      <c r="G10" s="56">
        <f>+Diez!$P$7</f>
        <v>1</v>
      </c>
      <c r="H10" s="56">
        <f>+Diez!$P$8</f>
        <v>1</v>
      </c>
      <c r="I10" s="56">
        <f>+Diez!$P$9</f>
        <v>0</v>
      </c>
      <c r="J10" s="56">
        <f>+Diez!$P$10</f>
        <v>3</v>
      </c>
      <c r="K10" s="56">
        <f>+Diez!$P$11</f>
        <v>1</v>
      </c>
      <c r="L10" s="56">
        <f>+Diez!$P$12</f>
        <v>0</v>
      </c>
      <c r="M10" s="56">
        <f>+Diez!$P$13</f>
        <v>0</v>
      </c>
      <c r="N10" s="56">
        <f>+Diez!$P$14</f>
        <v>0</v>
      </c>
      <c r="O10" s="56">
        <f>+Diez!$P$15</f>
        <v>0</v>
      </c>
      <c r="P10" s="57">
        <f>SUM(D10:O10)</f>
        <v>10</v>
      </c>
      <c r="Q10" s="64" t="s">
        <v>83</v>
      </c>
    </row>
    <row r="11" spans="1:17" ht="27" customHeight="1" x14ac:dyDescent="0.25">
      <c r="A11" s="58">
        <v>7</v>
      </c>
      <c r="B11" s="54">
        <f>+Montse!$A$2</f>
        <v>20690</v>
      </c>
      <c r="C11" s="55" t="str">
        <f>+Montse!$B$2</f>
        <v>Montserrat Fuente</v>
      </c>
      <c r="D11" s="56">
        <f>+Montse!$P$4</f>
        <v>1</v>
      </c>
      <c r="E11" s="56">
        <f>+Montse!$P$5</f>
        <v>1</v>
      </c>
      <c r="F11" s="56">
        <f>+Montse!$P$6</f>
        <v>0</v>
      </c>
      <c r="G11" s="56">
        <f>+Montse!$P$7</f>
        <v>3</v>
      </c>
      <c r="H11" s="56">
        <f>+Montse!$P$8</f>
        <v>0</v>
      </c>
      <c r="I11" s="56">
        <f>+Montse!$P$9</f>
        <v>0</v>
      </c>
      <c r="J11" s="56">
        <f>+Montse!$P$10</f>
        <v>0</v>
      </c>
      <c r="K11" s="56">
        <f>+Montse!$P$11</f>
        <v>4</v>
      </c>
      <c r="L11" s="56">
        <f>+Montse!$P$12</f>
        <v>0</v>
      </c>
      <c r="M11" s="56">
        <f>+Montse!$P$13</f>
        <v>0</v>
      </c>
      <c r="N11" s="56">
        <f>+Montse!$P$14</f>
        <v>0</v>
      </c>
      <c r="O11" s="56">
        <f>+Montse!$P$15</f>
        <v>0</v>
      </c>
      <c r="P11" s="57">
        <f>SUM(D11:O11)</f>
        <v>9</v>
      </c>
      <c r="Q11" s="64" t="s">
        <v>76</v>
      </c>
    </row>
    <row r="12" spans="1:17" ht="27" customHeight="1" x14ac:dyDescent="0.25">
      <c r="A12" s="58">
        <v>8</v>
      </c>
      <c r="B12" s="54">
        <f>+Arjona!$A$2</f>
        <v>22811</v>
      </c>
      <c r="C12" s="55" t="str">
        <f>+Arjona!$B$2</f>
        <v>Ramón Arjona</v>
      </c>
      <c r="D12" s="56">
        <f>+Arjona!$P$4</f>
        <v>1</v>
      </c>
      <c r="E12" s="56">
        <f>+Arjona!$P$5</f>
        <v>1</v>
      </c>
      <c r="F12" s="56">
        <f>+Arjona!$P$6</f>
        <v>3</v>
      </c>
      <c r="G12" s="56">
        <f>+Arjona!$P$7</f>
        <v>1</v>
      </c>
      <c r="H12" s="56">
        <f>+Arjona!$P$8</f>
        <v>0</v>
      </c>
      <c r="I12" s="56">
        <f>+Arjona!$P$9</f>
        <v>0</v>
      </c>
      <c r="J12" s="56">
        <f>+Arjona!$P$10</f>
        <v>0</v>
      </c>
      <c r="K12" s="56">
        <f>+Arjona!$P$11</f>
        <v>3</v>
      </c>
      <c r="L12" s="56">
        <f>+Arjona!$P$12</f>
        <v>0</v>
      </c>
      <c r="M12" s="56">
        <f>+Arjona!$P$13</f>
        <v>0</v>
      </c>
      <c r="N12" s="56">
        <f>+Arjona!$P$14</f>
        <v>0</v>
      </c>
      <c r="O12" s="56">
        <f>+Arjona!$P$15</f>
        <v>0</v>
      </c>
      <c r="P12" s="57">
        <f>SUM(D12:O12)</f>
        <v>9</v>
      </c>
      <c r="Q12" s="64" t="s">
        <v>82</v>
      </c>
    </row>
    <row r="13" spans="1:17" ht="27" customHeight="1" x14ac:dyDescent="0.25">
      <c r="A13" s="58">
        <v>9</v>
      </c>
      <c r="B13" s="54">
        <f>+Bañeza!$A$2</f>
        <v>23833</v>
      </c>
      <c r="C13" s="55" t="str">
        <f>+Bañeza!$B$2</f>
        <v>Jose Manuel Bañeza Paniagua</v>
      </c>
      <c r="D13" s="56">
        <f>+Bañeza!$P$4</f>
        <v>0</v>
      </c>
      <c r="E13" s="56">
        <f>+Bañeza!$P$5</f>
        <v>1</v>
      </c>
      <c r="F13" s="56">
        <f>+Bañeza!$P$6</f>
        <v>1</v>
      </c>
      <c r="G13" s="56">
        <f>+Bañeza!$P$7</f>
        <v>1</v>
      </c>
      <c r="H13" s="56">
        <f>+Bañeza!$P$8</f>
        <v>0</v>
      </c>
      <c r="I13" s="56">
        <f>+Bañeza!$P$9</f>
        <v>1</v>
      </c>
      <c r="J13" s="56">
        <f>+Bañeza!$P$10</f>
        <v>0</v>
      </c>
      <c r="K13" s="56">
        <f>+Bañeza!$P$11</f>
        <v>3</v>
      </c>
      <c r="L13" s="56">
        <f>+Bañeza!$P$12</f>
        <v>0</v>
      </c>
      <c r="M13" s="56">
        <f>+Bañeza!$P$13</f>
        <v>0</v>
      </c>
      <c r="N13" s="56">
        <f>+Bañeza!$P$14</f>
        <v>0</v>
      </c>
      <c r="O13" s="56">
        <f>+Bañeza!$P$15</f>
        <v>0</v>
      </c>
      <c r="P13" s="57">
        <f>SUM(D13:O13)</f>
        <v>7</v>
      </c>
      <c r="Q13" s="64" t="s">
        <v>87</v>
      </c>
    </row>
    <row r="14" spans="1:17" ht="27" customHeight="1" x14ac:dyDescent="0.25">
      <c r="A14" s="58">
        <v>11</v>
      </c>
      <c r="B14" s="54">
        <f>+Panisello!$A$2</f>
        <v>7296</v>
      </c>
      <c r="C14" s="55" t="str">
        <f>+Panisello!$B$2</f>
        <v>Eduardo Panisello</v>
      </c>
      <c r="D14" s="56">
        <f>+Panisello!$P$4</f>
        <v>1</v>
      </c>
      <c r="E14" s="56">
        <f>+Panisello!$P$5</f>
        <v>1</v>
      </c>
      <c r="F14" s="56">
        <f>+Panisello!$P$6</f>
        <v>3</v>
      </c>
      <c r="G14" s="56">
        <f>+Panisello!$P$7</f>
        <v>0</v>
      </c>
      <c r="H14" s="56">
        <f>+Panisello!$P$8</f>
        <v>0</v>
      </c>
      <c r="I14" s="56">
        <f>+Panisello!$P$9</f>
        <v>0</v>
      </c>
      <c r="J14" s="56">
        <f>+Panisello!$P$10</f>
        <v>0</v>
      </c>
      <c r="K14" s="56">
        <f>+Panisello!$P$11</f>
        <v>0</v>
      </c>
      <c r="L14" s="56">
        <f>+Panisello!$P$12</f>
        <v>0</v>
      </c>
      <c r="M14" s="56">
        <f>+Panisello!$P$13</f>
        <v>0</v>
      </c>
      <c r="N14" s="56">
        <f>+Panisello!$P$14</f>
        <v>0</v>
      </c>
      <c r="O14" s="56">
        <f>+Panisello!$P$15</f>
        <v>0</v>
      </c>
      <c r="P14" s="57">
        <f>SUM(D14:O14)</f>
        <v>5</v>
      </c>
      <c r="Q14" s="64" t="s">
        <v>80</v>
      </c>
    </row>
    <row r="15" spans="1:17" ht="27" customHeight="1" x14ac:dyDescent="0.25">
      <c r="A15" s="58">
        <v>10</v>
      </c>
      <c r="B15" s="54">
        <f>+Julián!$A$2</f>
        <v>22741</v>
      </c>
      <c r="C15" s="55" t="str">
        <f>+Julián!$B$2</f>
        <v>Julián Fernández Rejas</v>
      </c>
      <c r="D15" s="56">
        <f>+Julián!$P$4</f>
        <v>0</v>
      </c>
      <c r="E15" s="56">
        <f>+Julián!$P$5</f>
        <v>0</v>
      </c>
      <c r="F15" s="56">
        <f>+Julián!$P$6</f>
        <v>1</v>
      </c>
      <c r="G15" s="56">
        <f>+Julián!$P$7</f>
        <v>0</v>
      </c>
      <c r="H15" s="56">
        <f>+Julián!$P$8</f>
        <v>1</v>
      </c>
      <c r="I15" s="56">
        <f>+Julián!$P$9</f>
        <v>3</v>
      </c>
      <c r="J15" s="56">
        <f>+Julián!$P$10</f>
        <v>0</v>
      </c>
      <c r="K15" s="56">
        <f>+Julián!$P$11</f>
        <v>0</v>
      </c>
      <c r="L15" s="56">
        <f>+Julián!$P$12</f>
        <v>0</v>
      </c>
      <c r="M15" s="56">
        <f>+Julián!$P$13</f>
        <v>0</v>
      </c>
      <c r="N15" s="56">
        <f>+Julián!$P$14</f>
        <v>0</v>
      </c>
      <c r="O15" s="56">
        <f>+Julián!$P$15</f>
        <v>0</v>
      </c>
      <c r="P15" s="57">
        <f>SUM(D15:O15)</f>
        <v>5</v>
      </c>
      <c r="Q15" s="23" t="s">
        <v>99</v>
      </c>
    </row>
    <row r="16" spans="1:17" ht="27" customHeight="1" x14ac:dyDescent="0.25">
      <c r="A16" s="58">
        <v>12</v>
      </c>
      <c r="B16" s="54">
        <f>+'Daniel '!$A$2</f>
        <v>8676</v>
      </c>
      <c r="C16" s="55" t="str">
        <f>+'Daniel '!$B$2</f>
        <v>Daniel Álvarez Labrado</v>
      </c>
      <c r="D16" s="56">
        <f>+'Daniel '!$P$4</f>
        <v>0</v>
      </c>
      <c r="E16" s="56">
        <f>+'Daniel '!$P$5</f>
        <v>0</v>
      </c>
      <c r="F16" s="56">
        <f>+'Daniel '!$P$6</f>
        <v>0</v>
      </c>
      <c r="G16" s="56">
        <f>+'Daniel '!$P$7</f>
        <v>0</v>
      </c>
      <c r="H16" s="56">
        <f>+'Daniel '!$P$8</f>
        <v>0</v>
      </c>
      <c r="I16" s="56">
        <f>+'Daniel '!$P$9</f>
        <v>1</v>
      </c>
      <c r="J16" s="56">
        <f>+'Daniel '!$P$10</f>
        <v>3</v>
      </c>
      <c r="K16" s="56">
        <f>+'Daniel '!$P$11</f>
        <v>0</v>
      </c>
      <c r="L16" s="56">
        <f>+'Daniel '!$P$12</f>
        <v>0</v>
      </c>
      <c r="M16" s="56">
        <f>+'Daniel '!$P$13</f>
        <v>0</v>
      </c>
      <c r="N16" s="56">
        <f>+'Daniel '!$P$14</f>
        <v>0</v>
      </c>
      <c r="O16" s="56">
        <f>+'Daniel '!$P$15</f>
        <v>0</v>
      </c>
      <c r="P16" s="57">
        <f>SUM(D16:O16)</f>
        <v>4</v>
      </c>
      <c r="Q16" s="23" t="s">
        <v>103</v>
      </c>
    </row>
    <row r="17" spans="1:17" ht="27" customHeight="1" x14ac:dyDescent="0.25">
      <c r="A17" s="58">
        <v>13</v>
      </c>
      <c r="B17" s="54">
        <f>+Bellmont!$A$2</f>
        <v>23944</v>
      </c>
      <c r="C17" s="55" t="str">
        <f>+Bellmont!$B$2</f>
        <v>Antonio Bellmont Corrochano</v>
      </c>
      <c r="D17" s="56">
        <f>+Bellmont!$P$4</f>
        <v>0</v>
      </c>
      <c r="E17" s="56">
        <f>+Bellmont!$P$5</f>
        <v>1</v>
      </c>
      <c r="F17" s="56">
        <f>+Bellmont!$P$6</f>
        <v>0</v>
      </c>
      <c r="G17" s="56">
        <f>+Bellmont!$P$7</f>
        <v>1</v>
      </c>
      <c r="H17" s="56">
        <f>+Bellmont!$P$8</f>
        <v>0</v>
      </c>
      <c r="I17" s="56">
        <f>+Bellmont!$P$9</f>
        <v>0</v>
      </c>
      <c r="J17" s="56">
        <f>+Bellmont!$P$10</f>
        <v>0</v>
      </c>
      <c r="K17" s="56">
        <f>+Bellmont!$P$11</f>
        <v>0</v>
      </c>
      <c r="L17" s="56">
        <f>+Bellmont!$P$12</f>
        <v>0</v>
      </c>
      <c r="M17" s="56">
        <f>+Bellmont!$P$13</f>
        <v>0</v>
      </c>
      <c r="N17" s="56">
        <f>+Bellmont!$P$14</f>
        <v>0</v>
      </c>
      <c r="O17" s="56">
        <f>+Bellmont!$P$15</f>
        <v>0</v>
      </c>
      <c r="P17" s="57">
        <f>SUM(D17:O17)</f>
        <v>2</v>
      </c>
      <c r="Q17" s="64" t="s">
        <v>101</v>
      </c>
    </row>
    <row r="18" spans="1:17" ht="27" customHeight="1" x14ac:dyDescent="0.25">
      <c r="A18" s="58">
        <v>14</v>
      </c>
      <c r="B18" s="54">
        <f>+Arguedas!$A$2</f>
        <v>21737</v>
      </c>
      <c r="C18" s="55" t="str">
        <f>+Arguedas!$B$2</f>
        <v>Javier Arguedas</v>
      </c>
      <c r="D18" s="56">
        <f>+Arguedas!$P$4</f>
        <v>0</v>
      </c>
      <c r="E18" s="56">
        <f>+Arguedas!$P$5</f>
        <v>1</v>
      </c>
      <c r="F18" s="56">
        <f>+Arguedas!$P$6</f>
        <v>0</v>
      </c>
      <c r="G18" s="56">
        <f>+Arguedas!$P$7</f>
        <v>1</v>
      </c>
      <c r="H18" s="56">
        <f>+Arguedas!$P$8</f>
        <v>0</v>
      </c>
      <c r="I18" s="56">
        <f>+Arguedas!$P$9</f>
        <v>0</v>
      </c>
      <c r="J18" s="56">
        <f>+Arguedas!$P$10</f>
        <v>0</v>
      </c>
      <c r="K18" s="56">
        <f>+Arguedas!$P$11</f>
        <v>0</v>
      </c>
      <c r="L18" s="56">
        <f>+Arguedas!$P$12</f>
        <v>0</v>
      </c>
      <c r="M18" s="56">
        <f>+Arguedas!$P$13</f>
        <v>0</v>
      </c>
      <c r="N18" s="56">
        <f>+Arguedas!$P$14</f>
        <v>0</v>
      </c>
      <c r="O18" s="56">
        <f>+Arguedas!$P$15</f>
        <v>0</v>
      </c>
      <c r="P18" s="57">
        <f>SUM(D18:O18)</f>
        <v>2</v>
      </c>
      <c r="Q18" s="64" t="s">
        <v>86</v>
      </c>
    </row>
    <row r="19" spans="1:17" ht="27" customHeight="1" x14ac:dyDescent="0.25">
      <c r="A19" s="58">
        <v>15</v>
      </c>
      <c r="B19" s="54">
        <f>+Alcor!$A$2</f>
        <v>17991</v>
      </c>
      <c r="C19" s="55" t="str">
        <f>+Alcor!$B$2</f>
        <v>Enrique Alcor Cabrerizo</v>
      </c>
      <c r="D19" s="56">
        <f>+Alcor!$P$4</f>
        <v>0</v>
      </c>
      <c r="E19" s="56">
        <f>+Alcor!$P$5</f>
        <v>0</v>
      </c>
      <c r="F19" s="56">
        <f>+Alcor!$P$6</f>
        <v>0</v>
      </c>
      <c r="G19" s="56">
        <f>+Alcor!$P$7</f>
        <v>0</v>
      </c>
      <c r="H19" s="56">
        <f>+Alcor!$P$8</f>
        <v>0</v>
      </c>
      <c r="I19" s="56">
        <f>+Alcor!$P$9</f>
        <v>0</v>
      </c>
      <c r="J19" s="56">
        <f>+Alcor!$P$10</f>
        <v>0</v>
      </c>
      <c r="K19" s="56">
        <f>+Alcor!$P$11</f>
        <v>1</v>
      </c>
      <c r="L19" s="56">
        <f>+Alcor!$P$12</f>
        <v>0</v>
      </c>
      <c r="M19" s="56">
        <f>+Alcor!$P$13</f>
        <v>0</v>
      </c>
      <c r="N19" s="56">
        <f>+Alcor!$P$14</f>
        <v>0</v>
      </c>
      <c r="O19" s="56">
        <f>+Alcor!$P$15</f>
        <v>0</v>
      </c>
      <c r="P19" s="57">
        <f>SUM(D19:O19)</f>
        <v>1</v>
      </c>
      <c r="Q19" s="23" t="s">
        <v>105</v>
      </c>
    </row>
    <row r="20" spans="1:17" ht="27" customHeight="1" x14ac:dyDescent="0.25">
      <c r="A20" s="58">
        <v>16</v>
      </c>
      <c r="B20" s="54" t="str">
        <f>+O!$A$2</f>
        <v>NºFeder</v>
      </c>
      <c r="C20" s="55" t="str">
        <f>+O!$B$2</f>
        <v>Nombre</v>
      </c>
      <c r="D20" s="56">
        <f>+O!$P$4</f>
        <v>0</v>
      </c>
      <c r="E20" s="56">
        <f>+O!$P$5</f>
        <v>0</v>
      </c>
      <c r="F20" s="56">
        <f>+O!$P$6</f>
        <v>0</v>
      </c>
      <c r="G20" s="56">
        <f>+O!$P$7</f>
        <v>0</v>
      </c>
      <c r="H20" s="56">
        <f>+O!$P$8</f>
        <v>0</v>
      </c>
      <c r="I20" s="56">
        <f>+O!$P$9</f>
        <v>0</v>
      </c>
      <c r="J20" s="56">
        <f>+O!$P$10</f>
        <v>0</v>
      </c>
      <c r="K20" s="56">
        <f>+O!$P$11</f>
        <v>0</v>
      </c>
      <c r="L20" s="56">
        <f>+O!$P$12</f>
        <v>0</v>
      </c>
      <c r="M20" s="56">
        <f>+O!$P$13</f>
        <v>0</v>
      </c>
      <c r="N20" s="56">
        <f>+O!$P$14</f>
        <v>0</v>
      </c>
      <c r="O20" s="56">
        <f>+O!$P$15</f>
        <v>0</v>
      </c>
      <c r="P20" s="57">
        <f t="shared" ref="P19:P24" si="0">SUM(D20:O20)</f>
        <v>0</v>
      </c>
      <c r="Q20" s="23" t="s">
        <v>3</v>
      </c>
    </row>
    <row r="21" spans="1:17" ht="27" customHeight="1" x14ac:dyDescent="0.25">
      <c r="A21" s="58">
        <v>17</v>
      </c>
      <c r="B21" s="54" t="str">
        <f>+P!$A$2</f>
        <v>NºFeder</v>
      </c>
      <c r="C21" s="55" t="str">
        <f>+P!$B$2</f>
        <v>Nombre</v>
      </c>
      <c r="D21" s="56">
        <f>+P!$P$4</f>
        <v>0</v>
      </c>
      <c r="E21" s="56">
        <f>+P!$P$5</f>
        <v>0</v>
      </c>
      <c r="F21" s="56">
        <f>+P!$P$6</f>
        <v>0</v>
      </c>
      <c r="G21" s="56">
        <f>+P!$P$7</f>
        <v>0</v>
      </c>
      <c r="H21" s="56">
        <f>+P!$P$8</f>
        <v>0</v>
      </c>
      <c r="I21" s="56">
        <f>+P!$P$9</f>
        <v>0</v>
      </c>
      <c r="J21" s="56">
        <f>+P!$P$10</f>
        <v>0</v>
      </c>
      <c r="K21" s="56">
        <f>+P!$P$11</f>
        <v>0</v>
      </c>
      <c r="L21" s="56">
        <f>+P!$P$12</f>
        <v>0</v>
      </c>
      <c r="M21" s="56">
        <f>+P!$P$13</f>
        <v>0</v>
      </c>
      <c r="N21" s="56">
        <f>+P!$P$14</f>
        <v>0</v>
      </c>
      <c r="O21" s="56">
        <f>+P!$P$15</f>
        <v>0</v>
      </c>
      <c r="P21" s="57">
        <f t="shared" si="0"/>
        <v>0</v>
      </c>
      <c r="Q21" s="23" t="s">
        <v>4</v>
      </c>
    </row>
    <row r="22" spans="1:17" ht="27" customHeight="1" x14ac:dyDescent="0.25">
      <c r="A22" s="58">
        <v>18</v>
      </c>
      <c r="B22" s="54" t="str">
        <f>+Q!$A$2</f>
        <v>NºFeder</v>
      </c>
      <c r="C22" s="55" t="str">
        <f>+Q!$B$2</f>
        <v>Nombre</v>
      </c>
      <c r="D22" s="56">
        <f>+Q!$P$4</f>
        <v>0</v>
      </c>
      <c r="E22" s="56">
        <f>+Q!$P$5</f>
        <v>0</v>
      </c>
      <c r="F22" s="56">
        <f>+Q!$P$6</f>
        <v>0</v>
      </c>
      <c r="G22" s="56">
        <f>+Q!$P$7</f>
        <v>0</v>
      </c>
      <c r="H22" s="56">
        <f>+Q!$P$8</f>
        <v>0</v>
      </c>
      <c r="I22" s="56">
        <f>+Q!$P$9</f>
        <v>0</v>
      </c>
      <c r="J22" s="56">
        <f>+Q!$P$10</f>
        <v>0</v>
      </c>
      <c r="K22" s="56">
        <f>+Q!$P$11</f>
        <v>0</v>
      </c>
      <c r="L22" s="56">
        <f>+Q!$P$12</f>
        <v>0</v>
      </c>
      <c r="M22" s="56">
        <f>+Q!$P$13</f>
        <v>0</v>
      </c>
      <c r="N22" s="56">
        <f>+Q!$P$14</f>
        <v>0</v>
      </c>
      <c r="O22" s="56">
        <f>+Q!$P$15</f>
        <v>0</v>
      </c>
      <c r="P22" s="57">
        <f t="shared" si="0"/>
        <v>0</v>
      </c>
      <c r="Q22" s="23" t="s">
        <v>5</v>
      </c>
    </row>
    <row r="23" spans="1:17" ht="27" customHeight="1" x14ac:dyDescent="0.25">
      <c r="A23" s="58">
        <v>19</v>
      </c>
      <c r="B23" s="54" t="str">
        <f>+'R'!A2</f>
        <v>NºFeder</v>
      </c>
      <c r="C23" s="55" t="str">
        <f>+'R'!$B$2</f>
        <v>Nombre</v>
      </c>
      <c r="D23" s="56">
        <f>+'R'!$P$4</f>
        <v>0</v>
      </c>
      <c r="E23" s="56">
        <f>+'R'!$P$5</f>
        <v>0</v>
      </c>
      <c r="F23" s="56">
        <f>+'R'!$P$6</f>
        <v>0</v>
      </c>
      <c r="G23" s="56">
        <f>+'R'!$P$7</f>
        <v>0</v>
      </c>
      <c r="H23" s="56">
        <f>+'R'!$P$8</f>
        <v>0</v>
      </c>
      <c r="I23" s="56">
        <f>+'R'!$P$9</f>
        <v>0</v>
      </c>
      <c r="J23" s="56">
        <f>+'R'!$P$10</f>
        <v>0</v>
      </c>
      <c r="K23" s="56">
        <f>+'R'!$P$11</f>
        <v>0</v>
      </c>
      <c r="L23" s="56">
        <f>+'R'!$P$12</f>
        <v>0</v>
      </c>
      <c r="M23" s="56">
        <f>+'R'!$P$13</f>
        <v>0</v>
      </c>
      <c r="N23" s="56">
        <f>+'R'!$P$14</f>
        <v>0</v>
      </c>
      <c r="O23" s="56">
        <f>+'R'!$P$15</f>
        <v>0</v>
      </c>
      <c r="P23" s="57">
        <f t="shared" si="0"/>
        <v>0</v>
      </c>
      <c r="Q23" s="23" t="s">
        <v>6</v>
      </c>
    </row>
    <row r="24" spans="1:17" ht="27" customHeight="1" x14ac:dyDescent="0.25">
      <c r="A24" s="58">
        <v>20</v>
      </c>
      <c r="B24" s="54" t="str">
        <f>+S!$A$2</f>
        <v>NºFeder</v>
      </c>
      <c r="C24" s="55" t="str">
        <f>+S!$B$2</f>
        <v>Nombre</v>
      </c>
      <c r="D24" s="56">
        <f>+S!$P$4</f>
        <v>0</v>
      </c>
      <c r="E24" s="56">
        <f>+S!$P$5</f>
        <v>0</v>
      </c>
      <c r="F24" s="56">
        <f>+S!$P$6</f>
        <v>0</v>
      </c>
      <c r="G24" s="56">
        <f>+S!$P$7</f>
        <v>0</v>
      </c>
      <c r="H24" s="56">
        <f>+S!$P$8</f>
        <v>0</v>
      </c>
      <c r="I24" s="56">
        <f>+S!$P$9</f>
        <v>0</v>
      </c>
      <c r="J24" s="56">
        <f>+S!$P$10</f>
        <v>0</v>
      </c>
      <c r="K24" s="56">
        <f>+S!$P$11</f>
        <v>0</v>
      </c>
      <c r="L24" s="56">
        <f>+S!$P$12</f>
        <v>0</v>
      </c>
      <c r="M24" s="56">
        <f>+S!$P$13</f>
        <v>0</v>
      </c>
      <c r="N24" s="56">
        <f>+S!$P$14</f>
        <v>0</v>
      </c>
      <c r="O24" s="56">
        <f>+S!$P$15</f>
        <v>0</v>
      </c>
      <c r="P24" s="57">
        <f t="shared" si="0"/>
        <v>0</v>
      </c>
      <c r="Q24" s="23" t="s">
        <v>7</v>
      </c>
    </row>
  </sheetData>
  <sheetProtection sheet="1" objects="1" scenarios="1"/>
  <sortState xmlns:xlrd2="http://schemas.microsoft.com/office/spreadsheetml/2017/richdata2" ref="A5:Q19">
    <sortCondition descending="1" ref="P5:P19"/>
    <sortCondition ref="C5:C19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24"/>
  <sheetViews>
    <sheetView workbookViewId="0">
      <selection activeCell="A5" sqref="A5"/>
    </sheetView>
  </sheetViews>
  <sheetFormatPr baseColWidth="10" defaultRowHeight="18" x14ac:dyDescent="0.25"/>
  <cols>
    <col min="1" max="1" width="12.5703125" style="3" bestFit="1" customWidth="1"/>
    <col min="2" max="2" width="14.85546875" style="2" bestFit="1" customWidth="1"/>
    <col min="3" max="3" width="50.5703125" style="1" customWidth="1"/>
    <col min="4" max="16" width="13.7109375" style="1" customWidth="1"/>
    <col min="17" max="17" width="11" style="2" bestFit="1" customWidth="1"/>
    <col min="18" max="16384" width="11.42578125" style="1"/>
  </cols>
  <sheetData>
    <row r="1" spans="1:17" x14ac:dyDescent="0.25">
      <c r="A1"/>
    </row>
    <row r="2" spans="1:17" ht="26.25" x14ac:dyDescent="0.4">
      <c r="D2" s="13" t="s">
        <v>8</v>
      </c>
      <c r="E2" s="11"/>
      <c r="F2" s="11"/>
      <c r="G2" s="12"/>
      <c r="H2" s="9" t="s">
        <v>37</v>
      </c>
      <c r="I2" s="11"/>
      <c r="J2" s="11"/>
      <c r="K2" s="11"/>
      <c r="L2" s="11"/>
      <c r="M2" s="11"/>
      <c r="N2" s="11"/>
      <c r="O2" s="11"/>
    </row>
    <row r="3" spans="1:17" ht="18.75" thickBot="1" x14ac:dyDescent="0.3"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7" s="3" customFormat="1" ht="18.75" thickBot="1" x14ac:dyDescent="0.3">
      <c r="A4" s="58" t="s">
        <v>23</v>
      </c>
      <c r="B4" s="155" t="s">
        <v>18</v>
      </c>
      <c r="C4" s="156" t="s">
        <v>1</v>
      </c>
      <c r="D4" s="153">
        <v>45312</v>
      </c>
      <c r="E4" s="153">
        <v>45326</v>
      </c>
      <c r="F4" s="153">
        <v>45354</v>
      </c>
      <c r="G4" s="153">
        <v>45389</v>
      </c>
      <c r="H4" s="153">
        <v>45424</v>
      </c>
      <c r="I4" s="153">
        <v>45459</v>
      </c>
      <c r="J4" s="153">
        <v>45487</v>
      </c>
      <c r="K4" s="153">
        <v>45557</v>
      </c>
      <c r="L4" s="153">
        <v>45599</v>
      </c>
      <c r="M4" s="153">
        <v>45620</v>
      </c>
      <c r="N4" s="153">
        <v>45627</v>
      </c>
      <c r="O4" s="153">
        <v>45648</v>
      </c>
      <c r="P4" s="154" t="s">
        <v>0</v>
      </c>
      <c r="Q4" s="20" t="s">
        <v>88</v>
      </c>
    </row>
    <row r="5" spans="1:17" ht="27" customHeight="1" x14ac:dyDescent="0.25">
      <c r="A5" s="58">
        <v>1</v>
      </c>
      <c r="B5" s="147">
        <f>+Arriaga!$A$2</f>
        <v>16537</v>
      </c>
      <c r="C5" s="148" t="str">
        <f>+Arriaga!$B$2</f>
        <v>Francisco Arriaga</v>
      </c>
      <c r="D5" s="149">
        <f>+Arriaga!$H$4</f>
        <v>547</v>
      </c>
      <c r="E5" s="149">
        <f>+Arriaga!$H$5</f>
        <v>527</v>
      </c>
      <c r="F5" s="149">
        <f>+Arriaga!$H$6</f>
        <v>528</v>
      </c>
      <c r="G5" s="149">
        <f>+Arriaga!$H$7</f>
        <v>529</v>
      </c>
      <c r="H5" s="149">
        <f>+Arriaga!$H$8</f>
        <v>508</v>
      </c>
      <c r="I5" s="149">
        <f>+Arriaga!$H$9</f>
        <v>524</v>
      </c>
      <c r="J5" s="149">
        <f>+Arriaga!$H$10</f>
        <v>524</v>
      </c>
      <c r="K5" s="149">
        <f>+Arriaga!$H$11</f>
        <v>525</v>
      </c>
      <c r="L5" s="149">
        <f>+Arriaga!$H$12</f>
        <v>0</v>
      </c>
      <c r="M5" s="149">
        <f>+Arriaga!$H$13</f>
        <v>0</v>
      </c>
      <c r="N5" s="149">
        <f>+Arriaga!$H$14</f>
        <v>0</v>
      </c>
      <c r="O5" s="149">
        <f>+Arriaga!$H$15</f>
        <v>0</v>
      </c>
      <c r="P5" s="150">
        <f>SUM(D5:O5)</f>
        <v>4212</v>
      </c>
      <c r="Q5" s="64" t="s">
        <v>84</v>
      </c>
    </row>
    <row r="6" spans="1:17" ht="27" customHeight="1" x14ac:dyDescent="0.25">
      <c r="A6" s="58">
        <v>2</v>
      </c>
      <c r="B6" s="54">
        <f>+López!$A$2</f>
        <v>16836</v>
      </c>
      <c r="C6" s="55" t="str">
        <f>+López!$B$2</f>
        <v>Javier López</v>
      </c>
      <c r="D6" s="56">
        <f>+López!$H$4</f>
        <v>497</v>
      </c>
      <c r="E6" s="56">
        <f>+López!$H$5</f>
        <v>507</v>
      </c>
      <c r="F6" s="56">
        <f>+López!$H$6</f>
        <v>521</v>
      </c>
      <c r="G6" s="56">
        <f>+López!$H$7</f>
        <v>529</v>
      </c>
      <c r="H6" s="56">
        <f>+López!$H$8</f>
        <v>523</v>
      </c>
      <c r="I6" s="56">
        <f>+López!$H$9</f>
        <v>518</v>
      </c>
      <c r="J6" s="56">
        <f>+López!$H$10</f>
        <v>536</v>
      </c>
      <c r="K6" s="56">
        <f>+López!$H$11</f>
        <v>506</v>
      </c>
      <c r="L6" s="56">
        <f>+López!$H$12</f>
        <v>0</v>
      </c>
      <c r="M6" s="56">
        <f>+López!$H$13</f>
        <v>0</v>
      </c>
      <c r="N6" s="56">
        <f>+López!$H$14</f>
        <v>0</v>
      </c>
      <c r="O6" s="56">
        <f>+López!$H$15</f>
        <v>0</v>
      </c>
      <c r="P6" s="57">
        <f>SUM(D6:O6)</f>
        <v>4137</v>
      </c>
      <c r="Q6" s="64" t="s">
        <v>77</v>
      </c>
    </row>
    <row r="7" spans="1:17" ht="27" customHeight="1" x14ac:dyDescent="0.25">
      <c r="A7" s="58">
        <v>4</v>
      </c>
      <c r="B7" s="54">
        <f>+Grzegorz!$A$2</f>
        <v>20850</v>
      </c>
      <c r="C7" s="55" t="str">
        <f>+Grzegorz!$B$2</f>
        <v>Grzegorz Adam</v>
      </c>
      <c r="D7" s="56">
        <f>+Grzegorz!$H$4</f>
        <v>517</v>
      </c>
      <c r="E7" s="56">
        <f>+Grzegorz!$H$5</f>
        <v>508</v>
      </c>
      <c r="F7" s="56">
        <f>+Grzegorz!$H$6</f>
        <v>512</v>
      </c>
      <c r="G7" s="56">
        <f>+Grzegorz!$H$7</f>
        <v>521</v>
      </c>
      <c r="H7" s="56">
        <f>+Grzegorz!$H$8</f>
        <v>501</v>
      </c>
      <c r="I7" s="56">
        <f>+Grzegorz!$H$9</f>
        <v>516</v>
      </c>
      <c r="J7" s="56">
        <f>+Grzegorz!$H$10</f>
        <v>508</v>
      </c>
      <c r="K7" s="56">
        <f>+Grzegorz!$H$11</f>
        <v>517</v>
      </c>
      <c r="L7" s="56">
        <f>+Grzegorz!$H$12</f>
        <v>0</v>
      </c>
      <c r="M7" s="56">
        <f>+Grzegorz!$H$13</f>
        <v>0</v>
      </c>
      <c r="N7" s="56">
        <f>+Grzegorz!$H$14</f>
        <v>0</v>
      </c>
      <c r="O7" s="56">
        <f>+Grzegorz!$H$15</f>
        <v>0</v>
      </c>
      <c r="P7" s="57">
        <f>SUM(D7:O7)</f>
        <v>4100</v>
      </c>
      <c r="Q7" s="64" t="s">
        <v>81</v>
      </c>
    </row>
    <row r="8" spans="1:17" ht="27" customHeight="1" x14ac:dyDescent="0.25">
      <c r="A8" s="58">
        <v>3</v>
      </c>
      <c r="B8" s="54">
        <f>+Flores!$A$2</f>
        <v>21927</v>
      </c>
      <c r="C8" s="55" t="str">
        <f>+Flores!$B$2</f>
        <v>Carlos Flores</v>
      </c>
      <c r="D8" s="56">
        <f>+Flores!$H$4</f>
        <v>514</v>
      </c>
      <c r="E8" s="56">
        <f>+Flores!$H$5</f>
        <v>505</v>
      </c>
      <c r="F8" s="56">
        <f>+Flores!$H$6</f>
        <v>514</v>
      </c>
      <c r="G8" s="56">
        <f>+Flores!$H$7</f>
        <v>524</v>
      </c>
      <c r="H8" s="56">
        <f>+Flores!$H$8</f>
        <v>512</v>
      </c>
      <c r="I8" s="56">
        <f>+Flores!$H$9</f>
        <v>532</v>
      </c>
      <c r="J8" s="56">
        <f>+Flores!$H$10</f>
        <v>527</v>
      </c>
      <c r="K8" s="56">
        <f>+Flores!$H$11</f>
        <v>0</v>
      </c>
      <c r="L8" s="56">
        <f>+Flores!$H$12</f>
        <v>0</v>
      </c>
      <c r="M8" s="56">
        <f>+Flores!$H$13</f>
        <v>0</v>
      </c>
      <c r="N8" s="56">
        <f>+Flores!$H$14</f>
        <v>0</v>
      </c>
      <c r="O8" s="56">
        <f>+Flores!$H$15</f>
        <v>0</v>
      </c>
      <c r="P8" s="57">
        <f>SUM(D8:O8)</f>
        <v>3628</v>
      </c>
      <c r="Q8" s="64" t="s">
        <v>79</v>
      </c>
    </row>
    <row r="9" spans="1:17" ht="27" customHeight="1" x14ac:dyDescent="0.25">
      <c r="A9" s="58">
        <v>5</v>
      </c>
      <c r="B9" s="54">
        <f>+Diez!$A$2</f>
        <v>18139</v>
      </c>
      <c r="C9" s="55" t="str">
        <f>+Diez!$B$2</f>
        <v>Fernando Diez</v>
      </c>
      <c r="D9" s="56">
        <f>+Diez!$H$4</f>
        <v>526</v>
      </c>
      <c r="E9" s="56">
        <f>+Diez!$H$5</f>
        <v>0</v>
      </c>
      <c r="F9" s="56">
        <f>+Diez!$H$6</f>
        <v>536</v>
      </c>
      <c r="G9" s="56">
        <f>+Diez!$H$7</f>
        <v>527</v>
      </c>
      <c r="H9" s="56">
        <f>+Diez!$H$8</f>
        <v>498</v>
      </c>
      <c r="I9" s="56">
        <f>+Diez!$H$9</f>
        <v>0</v>
      </c>
      <c r="J9" s="56">
        <f>+Diez!$H$10</f>
        <v>528</v>
      </c>
      <c r="K9" s="56">
        <f>+Diez!$H$11</f>
        <v>512</v>
      </c>
      <c r="L9" s="56">
        <f>+Diez!$H$12</f>
        <v>0</v>
      </c>
      <c r="M9" s="56">
        <f>+Diez!$H$13</f>
        <v>0</v>
      </c>
      <c r="N9" s="56">
        <f>+Diez!$H$14</f>
        <v>0</v>
      </c>
      <c r="O9" s="56">
        <f>+Diez!$H$15</f>
        <v>0</v>
      </c>
      <c r="P9" s="57">
        <f>SUM(D9:O9)</f>
        <v>3127</v>
      </c>
      <c r="Q9" s="64" t="s">
        <v>83</v>
      </c>
    </row>
    <row r="10" spans="1:17" ht="27" customHeight="1" x14ac:dyDescent="0.25">
      <c r="A10" s="58">
        <v>6</v>
      </c>
      <c r="B10" s="54">
        <f>+Pablo!$A$2</f>
        <v>25762</v>
      </c>
      <c r="C10" s="55" t="str">
        <f>+Pablo!$B$2</f>
        <v>Pablo Muñoz</v>
      </c>
      <c r="D10" s="56">
        <f>+Pablo!$H$4</f>
        <v>501</v>
      </c>
      <c r="E10" s="56">
        <f>+Pablo!$H$5</f>
        <v>507</v>
      </c>
      <c r="F10" s="56">
        <f>+Pablo!$H$6</f>
        <v>530</v>
      </c>
      <c r="G10" s="56">
        <f>+Pablo!$H$7</f>
        <v>0</v>
      </c>
      <c r="H10" s="56">
        <f>+Pablo!$H$8</f>
        <v>0</v>
      </c>
      <c r="I10" s="56">
        <f>+Pablo!$H$9</f>
        <v>514</v>
      </c>
      <c r="J10" s="56">
        <f>+Pablo!$H$10</f>
        <v>0</v>
      </c>
      <c r="K10" s="56">
        <f>+Pablo!$H$11</f>
        <v>515</v>
      </c>
      <c r="L10" s="56">
        <f>+Pablo!$H$12</f>
        <v>0</v>
      </c>
      <c r="M10" s="56">
        <f>+Pablo!$H$13</f>
        <v>0</v>
      </c>
      <c r="N10" s="56">
        <f>+Pablo!$H$14</f>
        <v>0</v>
      </c>
      <c r="O10" s="56">
        <f>+Pablo!$H$15</f>
        <v>0</v>
      </c>
      <c r="P10" s="57">
        <f>SUM(D10:O10)</f>
        <v>2567</v>
      </c>
      <c r="Q10" s="64" t="s">
        <v>78</v>
      </c>
    </row>
    <row r="11" spans="1:17" ht="27" customHeight="1" x14ac:dyDescent="0.25">
      <c r="A11" s="58">
        <v>7</v>
      </c>
      <c r="B11" s="54">
        <f>+Bañeza!$A$2</f>
        <v>23833</v>
      </c>
      <c r="C11" s="55" t="str">
        <f>+Bañeza!$B$2</f>
        <v>Jose Manuel Bañeza Paniagua</v>
      </c>
      <c r="D11" s="56">
        <f>+Bañeza!$H$4</f>
        <v>0</v>
      </c>
      <c r="E11" s="56">
        <f>+Bañeza!$H$5</f>
        <v>516</v>
      </c>
      <c r="F11" s="56">
        <f>+Bañeza!$H$6</f>
        <v>505</v>
      </c>
      <c r="G11" s="56">
        <f>+Bañeza!$H$7</f>
        <v>496</v>
      </c>
      <c r="H11" s="56">
        <f>+Bañeza!$H$8</f>
        <v>0</v>
      </c>
      <c r="I11" s="56">
        <f>+Bañeza!$H$9</f>
        <v>490</v>
      </c>
      <c r="J11" s="56">
        <f>+Bañeza!$H$10</f>
        <v>0</v>
      </c>
      <c r="K11" s="56">
        <f>+Bañeza!$H$11</f>
        <v>498</v>
      </c>
      <c r="L11" s="56">
        <f>+Bañeza!$H$12</f>
        <v>0</v>
      </c>
      <c r="M11" s="56">
        <f>+Bañeza!$H$13</f>
        <v>0</v>
      </c>
      <c r="N11" s="56">
        <f>+Bañeza!$H$14</f>
        <v>0</v>
      </c>
      <c r="O11" s="56">
        <f>+Bañeza!$H$15</f>
        <v>0</v>
      </c>
      <c r="P11" s="57">
        <f>SUM(D11:O11)</f>
        <v>2505</v>
      </c>
      <c r="Q11" s="64" t="s">
        <v>87</v>
      </c>
    </row>
    <row r="12" spans="1:17" ht="27" customHeight="1" x14ac:dyDescent="0.25">
      <c r="A12" s="58">
        <v>8</v>
      </c>
      <c r="B12" s="54">
        <f>+Arjona!$A$2</f>
        <v>22811</v>
      </c>
      <c r="C12" s="55" t="str">
        <f>+Arjona!$B$2</f>
        <v>Ramón Arjona</v>
      </c>
      <c r="D12" s="56">
        <f>+Arjona!$H$4</f>
        <v>506</v>
      </c>
      <c r="E12" s="56">
        <f>+Arjona!$H$5</f>
        <v>492</v>
      </c>
      <c r="F12" s="56">
        <f>+Arjona!$H$6</f>
        <v>519</v>
      </c>
      <c r="G12" s="56">
        <f>+Arjona!$H$7</f>
        <v>471</v>
      </c>
      <c r="H12" s="56">
        <f>+Arjona!$H$8</f>
        <v>0</v>
      </c>
      <c r="I12" s="56">
        <f>+Arjona!$H$9</f>
        <v>0</v>
      </c>
      <c r="J12" s="56">
        <f>+Arjona!$H$10</f>
        <v>0</v>
      </c>
      <c r="K12" s="56">
        <f>+Arjona!$H$11</f>
        <v>492</v>
      </c>
      <c r="L12" s="56">
        <f>+Arjona!$H$12</f>
        <v>0</v>
      </c>
      <c r="M12" s="56">
        <f>+Arjona!$H$13</f>
        <v>0</v>
      </c>
      <c r="N12" s="56">
        <f>+Arjona!$H$14</f>
        <v>0</v>
      </c>
      <c r="O12" s="56">
        <f>+Arjona!$H$15</f>
        <v>0</v>
      </c>
      <c r="P12" s="57">
        <f>SUM(D12:O12)</f>
        <v>2480</v>
      </c>
      <c r="Q12" s="64" t="s">
        <v>82</v>
      </c>
    </row>
    <row r="13" spans="1:17" ht="27" customHeight="1" x14ac:dyDescent="0.25">
      <c r="A13" s="58">
        <v>9</v>
      </c>
      <c r="B13" s="54">
        <f>+Julián!$A$2</f>
        <v>22741</v>
      </c>
      <c r="C13" s="55" t="str">
        <f>+Julián!$B$2</f>
        <v>Julián Fernández Rejas</v>
      </c>
      <c r="D13" s="56">
        <f>+Julián!$H$4</f>
        <v>0</v>
      </c>
      <c r="E13" s="56">
        <f>+Julián!$H$5</f>
        <v>0</v>
      </c>
      <c r="F13" s="56">
        <f>+Julián!$H$6</f>
        <v>566</v>
      </c>
      <c r="G13" s="56">
        <f>+Julián!$H$7</f>
        <v>0</v>
      </c>
      <c r="H13" s="56">
        <f>+Julián!$H$8</f>
        <v>529</v>
      </c>
      <c r="I13" s="56">
        <f>+Julián!$H$9</f>
        <v>544</v>
      </c>
      <c r="J13" s="56">
        <f>+Julián!$H$10</f>
        <v>0</v>
      </c>
      <c r="K13" s="56">
        <f>+Julián!$H$11</f>
        <v>0</v>
      </c>
      <c r="L13" s="56">
        <f>+Julián!$H$12</f>
        <v>0</v>
      </c>
      <c r="M13" s="56">
        <f>+Julián!$H$13</f>
        <v>0</v>
      </c>
      <c r="N13" s="56">
        <f>+Julián!$H$14</f>
        <v>0</v>
      </c>
      <c r="O13" s="56">
        <f>+Julián!$H$15</f>
        <v>0</v>
      </c>
      <c r="P13" s="57">
        <f>SUM(D13:O13)</f>
        <v>1639</v>
      </c>
      <c r="Q13" s="23" t="s">
        <v>99</v>
      </c>
    </row>
    <row r="14" spans="1:17" ht="27" customHeight="1" x14ac:dyDescent="0.25">
      <c r="A14" s="58">
        <v>11</v>
      </c>
      <c r="B14" s="54">
        <f>+Montse!$A$2</f>
        <v>20690</v>
      </c>
      <c r="C14" s="55" t="str">
        <f>+Montse!$B$2</f>
        <v>Montserrat Fuente</v>
      </c>
      <c r="D14" s="56">
        <f>+Montse!$H$4</f>
        <v>396</v>
      </c>
      <c r="E14" s="56">
        <f>+Montse!$H$5</f>
        <v>374</v>
      </c>
      <c r="F14" s="56">
        <f>+Montse!$H$6</f>
        <v>0</v>
      </c>
      <c r="G14" s="56">
        <f>+Montse!$H$7</f>
        <v>408</v>
      </c>
      <c r="H14" s="56">
        <f>+Montse!$H$8</f>
        <v>0</v>
      </c>
      <c r="I14" s="56">
        <f>+Montse!$H$9</f>
        <v>0</v>
      </c>
      <c r="J14" s="56">
        <f>+Montse!$H$10</f>
        <v>0</v>
      </c>
      <c r="K14" s="56">
        <f>+Montse!$H$11</f>
        <v>431</v>
      </c>
      <c r="L14" s="56">
        <f>+Montse!$H$12</f>
        <v>0</v>
      </c>
      <c r="M14" s="56">
        <f>+Montse!$H$13</f>
        <v>0</v>
      </c>
      <c r="N14" s="56">
        <f>+Montse!$H$14</f>
        <v>0</v>
      </c>
      <c r="O14" s="56">
        <f>+Montse!$H$15</f>
        <v>0</v>
      </c>
      <c r="P14" s="57">
        <f>SUM(D14:O14)</f>
        <v>1609</v>
      </c>
      <c r="Q14" s="64" t="s">
        <v>76</v>
      </c>
    </row>
    <row r="15" spans="1:17" ht="27" customHeight="1" x14ac:dyDescent="0.25">
      <c r="A15" s="58">
        <v>10</v>
      </c>
      <c r="B15" s="54">
        <f>+Panisello!$A$2</f>
        <v>7296</v>
      </c>
      <c r="C15" s="55" t="str">
        <f>+Panisello!$B$2</f>
        <v>Eduardo Panisello</v>
      </c>
      <c r="D15" s="56">
        <f>+Panisello!$H$4</f>
        <v>523</v>
      </c>
      <c r="E15" s="56">
        <f>+Panisello!$H$5</f>
        <v>515</v>
      </c>
      <c r="F15" s="56">
        <f>+Panisello!$H$6</f>
        <v>538</v>
      </c>
      <c r="G15" s="56">
        <f>+Panisello!$H$7</f>
        <v>0</v>
      </c>
      <c r="H15" s="56">
        <f>+Panisello!$H$8</f>
        <v>0</v>
      </c>
      <c r="I15" s="56">
        <f>+Panisello!$H$9</f>
        <v>0</v>
      </c>
      <c r="J15" s="56">
        <f>+Panisello!$H$10</f>
        <v>0</v>
      </c>
      <c r="K15" s="56">
        <f>+Panisello!$H$11</f>
        <v>0</v>
      </c>
      <c r="L15" s="56">
        <f>+Panisello!$H$12</f>
        <v>0</v>
      </c>
      <c r="M15" s="56">
        <f>+Panisello!$H$13</f>
        <v>0</v>
      </c>
      <c r="N15" s="56">
        <f>+Panisello!$H$14</f>
        <v>0</v>
      </c>
      <c r="O15" s="56">
        <f>+Panisello!$H$15</f>
        <v>0</v>
      </c>
      <c r="P15" s="57">
        <f>SUM(D15:O15)</f>
        <v>1576</v>
      </c>
      <c r="Q15" s="64" t="s">
        <v>80</v>
      </c>
    </row>
    <row r="16" spans="1:17" ht="27" customHeight="1" x14ac:dyDescent="0.25">
      <c r="A16" s="58">
        <v>12</v>
      </c>
      <c r="B16" s="54">
        <f>+'Daniel '!$A$2</f>
        <v>8676</v>
      </c>
      <c r="C16" s="55" t="str">
        <f>+'Daniel '!$B$2</f>
        <v>Daniel Álvarez Labrado</v>
      </c>
      <c r="D16" s="56">
        <f>+'Daniel '!$H$4</f>
        <v>0</v>
      </c>
      <c r="E16" s="56">
        <f>+'Daniel '!$H$5</f>
        <v>0</v>
      </c>
      <c r="F16" s="56">
        <f>+'Daniel '!$H$6</f>
        <v>0</v>
      </c>
      <c r="G16" s="56">
        <f>+'Daniel '!$H$7</f>
        <v>0</v>
      </c>
      <c r="H16" s="56">
        <f>+'Daniel '!$H$8</f>
        <v>0</v>
      </c>
      <c r="I16" s="56">
        <f>+'Daniel '!$H$9</f>
        <v>539</v>
      </c>
      <c r="J16" s="56">
        <f>+'Daniel '!$H$10</f>
        <v>542</v>
      </c>
      <c r="K16" s="56">
        <f>+'Daniel '!$H$11</f>
        <v>0</v>
      </c>
      <c r="L16" s="56">
        <f>+'Daniel '!$H$12</f>
        <v>0</v>
      </c>
      <c r="M16" s="56">
        <f>+'Daniel '!$H$13</f>
        <v>0</v>
      </c>
      <c r="N16" s="56">
        <f>+'Daniel '!$H$14</f>
        <v>0</v>
      </c>
      <c r="O16" s="56">
        <f>+'Daniel '!$H$15</f>
        <v>0</v>
      </c>
      <c r="P16" s="57">
        <f>SUM(D16:O16)</f>
        <v>1081</v>
      </c>
      <c r="Q16" s="23" t="s">
        <v>103</v>
      </c>
    </row>
    <row r="17" spans="1:17" ht="27" customHeight="1" x14ac:dyDescent="0.25">
      <c r="A17" s="58">
        <v>13</v>
      </c>
      <c r="B17" s="54">
        <f>+Arguedas!$A$2</f>
        <v>21737</v>
      </c>
      <c r="C17" s="55" t="str">
        <f>+Arguedas!$B$2</f>
        <v>Javier Arguedas</v>
      </c>
      <c r="D17" s="56">
        <f>+Arguedas!$H$4</f>
        <v>0</v>
      </c>
      <c r="E17" s="56">
        <f>+Arguedas!$H$5</f>
        <v>526</v>
      </c>
      <c r="F17" s="56">
        <f>+Arguedas!$H$6</f>
        <v>0</v>
      </c>
      <c r="G17" s="56">
        <f>+Arguedas!$H$7</f>
        <v>515</v>
      </c>
      <c r="H17" s="56">
        <f>+Arguedas!$H$8</f>
        <v>0</v>
      </c>
      <c r="I17" s="56">
        <f>+Arguedas!$H$9</f>
        <v>0</v>
      </c>
      <c r="J17" s="56">
        <f>+Arguedas!$H$10</f>
        <v>0</v>
      </c>
      <c r="K17" s="56">
        <f>+Arguedas!$H$11</f>
        <v>0</v>
      </c>
      <c r="L17" s="56">
        <f>+Arguedas!$H$12</f>
        <v>0</v>
      </c>
      <c r="M17" s="56">
        <f>+Arguedas!$H$13</f>
        <v>0</v>
      </c>
      <c r="N17" s="56">
        <f>+Arguedas!$H$14</f>
        <v>0</v>
      </c>
      <c r="O17" s="56">
        <f>+Arguedas!$H$15</f>
        <v>0</v>
      </c>
      <c r="P17" s="57">
        <f>SUM(D17:O17)</f>
        <v>1041</v>
      </c>
      <c r="Q17" s="64" t="s">
        <v>86</v>
      </c>
    </row>
    <row r="18" spans="1:17" ht="27" customHeight="1" x14ac:dyDescent="0.25">
      <c r="A18" s="58">
        <v>14</v>
      </c>
      <c r="B18" s="54">
        <f>+Bellmont!$A$2</f>
        <v>23944</v>
      </c>
      <c r="C18" s="55" t="str">
        <f>+Bellmont!$B$2</f>
        <v>Antonio Bellmont Corrochano</v>
      </c>
      <c r="D18" s="56">
        <f>+Bellmont!$H$4</f>
        <v>0</v>
      </c>
      <c r="E18" s="56">
        <f>+Bellmont!$H$5</f>
        <v>480</v>
      </c>
      <c r="F18" s="56">
        <f>+Bellmont!$H$6</f>
        <v>0</v>
      </c>
      <c r="G18" s="56">
        <f>+Bellmont!$H$7</f>
        <v>479</v>
      </c>
      <c r="H18" s="56">
        <f>+Bellmont!$H$8</f>
        <v>0</v>
      </c>
      <c r="I18" s="56">
        <f>+Bellmont!$H$9</f>
        <v>0</v>
      </c>
      <c r="J18" s="56">
        <f>+Bellmont!$H$10</f>
        <v>0</v>
      </c>
      <c r="K18" s="56">
        <f>+Bellmont!$H$11</f>
        <v>0</v>
      </c>
      <c r="L18" s="56">
        <f>+Bellmont!$H$12</f>
        <v>0</v>
      </c>
      <c r="M18" s="56">
        <f>+Bellmont!$H$13</f>
        <v>0</v>
      </c>
      <c r="N18" s="56">
        <f>+Bellmont!$H$14</f>
        <v>0</v>
      </c>
      <c r="O18" s="56">
        <f>+Bellmont!$H$15</f>
        <v>0</v>
      </c>
      <c r="P18" s="57">
        <f>SUM(D18:O18)</f>
        <v>959</v>
      </c>
      <c r="Q18" s="64" t="s">
        <v>101</v>
      </c>
    </row>
    <row r="19" spans="1:17" ht="27" customHeight="1" x14ac:dyDescent="0.25">
      <c r="A19" s="58">
        <v>15</v>
      </c>
      <c r="B19" s="54">
        <f>+Alcor!$A$2</f>
        <v>17991</v>
      </c>
      <c r="C19" s="55" t="str">
        <f>+Alcor!$B$2</f>
        <v>Enrique Alcor Cabrerizo</v>
      </c>
      <c r="D19" s="56">
        <f>+Alcor!$H$4</f>
        <v>0</v>
      </c>
      <c r="E19" s="56">
        <f>+Alcor!$H$5</f>
        <v>0</v>
      </c>
      <c r="F19" s="56">
        <f>+Alcor!$H$6</f>
        <v>0</v>
      </c>
      <c r="G19" s="56">
        <f>+Alcor!$H$7</f>
        <v>0</v>
      </c>
      <c r="H19" s="56">
        <f>+Alcor!$H$8</f>
        <v>0</v>
      </c>
      <c r="I19" s="56">
        <f>+Alcor!$H$9</f>
        <v>0</v>
      </c>
      <c r="J19" s="56">
        <f>+Alcor!$H$10</f>
        <v>0</v>
      </c>
      <c r="K19" s="56">
        <f>+Alcor!$H$11</f>
        <v>468</v>
      </c>
      <c r="L19" s="56">
        <f>+Alcor!$H$12</f>
        <v>0</v>
      </c>
      <c r="M19" s="56">
        <f>+Alcor!$H$13</f>
        <v>0</v>
      </c>
      <c r="N19" s="56">
        <f>+Alcor!$H$14</f>
        <v>0</v>
      </c>
      <c r="O19" s="56">
        <f>+Alcor!$H$15</f>
        <v>0</v>
      </c>
      <c r="P19" s="57">
        <f>SUM(D19:O19)</f>
        <v>468</v>
      </c>
      <c r="Q19" s="23" t="s">
        <v>105</v>
      </c>
    </row>
    <row r="20" spans="1:17" ht="27" customHeight="1" x14ac:dyDescent="0.25">
      <c r="A20" s="58">
        <v>16</v>
      </c>
      <c r="B20" s="54" t="str">
        <f>+O!$A$2</f>
        <v>NºFeder</v>
      </c>
      <c r="C20" s="55" t="str">
        <f>+O!$B$2</f>
        <v>Nombre</v>
      </c>
      <c r="D20" s="56">
        <f>+O!$H$4</f>
        <v>0</v>
      </c>
      <c r="E20" s="56">
        <f>+O!$H$5</f>
        <v>0</v>
      </c>
      <c r="F20" s="56">
        <f>+O!$H$6</f>
        <v>0</v>
      </c>
      <c r="G20" s="56">
        <f>+O!$H$7</f>
        <v>0</v>
      </c>
      <c r="H20" s="56">
        <f>+O!$H$8</f>
        <v>0</v>
      </c>
      <c r="I20" s="56">
        <f>+O!$H$9</f>
        <v>0</v>
      </c>
      <c r="J20" s="56">
        <f>+O!$H$10</f>
        <v>0</v>
      </c>
      <c r="K20" s="56">
        <f>+O!$H$11</f>
        <v>0</v>
      </c>
      <c r="L20" s="56">
        <f>+O!$H$12</f>
        <v>0</v>
      </c>
      <c r="M20" s="56">
        <f>+O!$H$13</f>
        <v>0</v>
      </c>
      <c r="N20" s="56">
        <f>+O!$H$14</f>
        <v>0</v>
      </c>
      <c r="O20" s="56">
        <f>+O!$H$15</f>
        <v>0</v>
      </c>
      <c r="P20" s="57">
        <f t="shared" ref="P19:P24" si="0">SUM(D20:O20)</f>
        <v>0</v>
      </c>
      <c r="Q20" s="23" t="s">
        <v>3</v>
      </c>
    </row>
    <row r="21" spans="1:17" ht="27" customHeight="1" x14ac:dyDescent="0.25">
      <c r="A21" s="58">
        <v>17</v>
      </c>
      <c r="B21" s="54" t="str">
        <f>+P!$A$2</f>
        <v>NºFeder</v>
      </c>
      <c r="C21" s="55" t="str">
        <f>+P!$B$2</f>
        <v>Nombre</v>
      </c>
      <c r="D21" s="56">
        <f>+P!$H$4</f>
        <v>0</v>
      </c>
      <c r="E21" s="56">
        <f>+P!$H$5</f>
        <v>0</v>
      </c>
      <c r="F21" s="56">
        <f>+P!$H$6</f>
        <v>0</v>
      </c>
      <c r="G21" s="56">
        <f>+P!$H$7</f>
        <v>0</v>
      </c>
      <c r="H21" s="56">
        <f>+P!$H$8</f>
        <v>0</v>
      </c>
      <c r="I21" s="56">
        <f>+P!$H$9</f>
        <v>0</v>
      </c>
      <c r="J21" s="56">
        <f>+P!$H$10</f>
        <v>0</v>
      </c>
      <c r="K21" s="56">
        <f>+P!$H$11</f>
        <v>0</v>
      </c>
      <c r="L21" s="56">
        <f>+P!$H$12</f>
        <v>0</v>
      </c>
      <c r="M21" s="56">
        <f>+P!$H$13</f>
        <v>0</v>
      </c>
      <c r="N21" s="56">
        <f>+P!$H$14</f>
        <v>0</v>
      </c>
      <c r="O21" s="56">
        <f>+P!$H$15</f>
        <v>0</v>
      </c>
      <c r="P21" s="57">
        <f t="shared" si="0"/>
        <v>0</v>
      </c>
      <c r="Q21" s="23" t="s">
        <v>4</v>
      </c>
    </row>
    <row r="22" spans="1:17" ht="27" customHeight="1" x14ac:dyDescent="0.25">
      <c r="A22" s="58">
        <v>18</v>
      </c>
      <c r="B22" s="54" t="str">
        <f>+Q!$A$2</f>
        <v>NºFeder</v>
      </c>
      <c r="C22" s="55" t="str">
        <f>+Q!$B$2</f>
        <v>Nombre</v>
      </c>
      <c r="D22" s="56">
        <f>+Q!$H$4</f>
        <v>0</v>
      </c>
      <c r="E22" s="56">
        <f>+Q!$H$5</f>
        <v>0</v>
      </c>
      <c r="F22" s="56">
        <f>+Q!$H$6</f>
        <v>0</v>
      </c>
      <c r="G22" s="56">
        <f>+Q!$H$7</f>
        <v>0</v>
      </c>
      <c r="H22" s="56">
        <f>+Q!$H$8</f>
        <v>0</v>
      </c>
      <c r="I22" s="56">
        <f>+Q!$H$9</f>
        <v>0</v>
      </c>
      <c r="J22" s="56">
        <f>+Q!$H$10</f>
        <v>0</v>
      </c>
      <c r="K22" s="56">
        <f>+Q!$H$11</f>
        <v>0</v>
      </c>
      <c r="L22" s="56">
        <f>+Q!$H$12</f>
        <v>0</v>
      </c>
      <c r="M22" s="56">
        <f>+Q!$H$13</f>
        <v>0</v>
      </c>
      <c r="N22" s="56">
        <f>+Q!$H$14</f>
        <v>0</v>
      </c>
      <c r="O22" s="56">
        <f>+Q!$H$15</f>
        <v>0</v>
      </c>
      <c r="P22" s="57">
        <f t="shared" si="0"/>
        <v>0</v>
      </c>
      <c r="Q22" s="23" t="s">
        <v>5</v>
      </c>
    </row>
    <row r="23" spans="1:17" ht="27" customHeight="1" x14ac:dyDescent="0.25">
      <c r="A23" s="58">
        <v>19</v>
      </c>
      <c r="B23" s="54" t="str">
        <f>+'R'!$A$2</f>
        <v>NºFeder</v>
      </c>
      <c r="C23" s="55" t="str">
        <f>+'R'!$B$2</f>
        <v>Nombre</v>
      </c>
      <c r="D23" s="56">
        <f>+'R'!$H$4</f>
        <v>0</v>
      </c>
      <c r="E23" s="56">
        <f>+'R'!$H$5</f>
        <v>0</v>
      </c>
      <c r="F23" s="56">
        <f>+'R'!$H$6</f>
        <v>0</v>
      </c>
      <c r="G23" s="56">
        <f>+'R'!$H$7</f>
        <v>0</v>
      </c>
      <c r="H23" s="56">
        <f>+'R'!$H$8</f>
        <v>0</v>
      </c>
      <c r="I23" s="56">
        <f>+'R'!$H$9</f>
        <v>0</v>
      </c>
      <c r="J23" s="56">
        <f>+'R'!$H$10</f>
        <v>0</v>
      </c>
      <c r="K23" s="56">
        <f>+'R'!$H$11</f>
        <v>0</v>
      </c>
      <c r="L23" s="56">
        <f>+'R'!$H$12</f>
        <v>0</v>
      </c>
      <c r="M23" s="56">
        <f>+'R'!$H$13</f>
        <v>0</v>
      </c>
      <c r="N23" s="56">
        <f>+'R'!$H$14</f>
        <v>0</v>
      </c>
      <c r="O23" s="56">
        <f>+'R'!$H$15</f>
        <v>0</v>
      </c>
      <c r="P23" s="57">
        <f t="shared" si="0"/>
        <v>0</v>
      </c>
      <c r="Q23" s="23" t="s">
        <v>6</v>
      </c>
    </row>
    <row r="24" spans="1:17" ht="27" customHeight="1" x14ac:dyDescent="0.25">
      <c r="A24" s="58">
        <v>20</v>
      </c>
      <c r="B24" s="54" t="str">
        <f>+S!$A$2</f>
        <v>NºFeder</v>
      </c>
      <c r="C24" s="55" t="str">
        <f>+S!$B$2</f>
        <v>Nombre</v>
      </c>
      <c r="D24" s="56">
        <f>+S!$H$4</f>
        <v>0</v>
      </c>
      <c r="E24" s="56">
        <f>+S!$H$5</f>
        <v>0</v>
      </c>
      <c r="F24" s="56">
        <f>+S!$H$6</f>
        <v>0</v>
      </c>
      <c r="G24" s="56">
        <f>+S!$H$7</f>
        <v>0</v>
      </c>
      <c r="H24" s="56">
        <f>+S!$H$8</f>
        <v>0</v>
      </c>
      <c r="I24" s="56">
        <f>+S!$H$9</f>
        <v>0</v>
      </c>
      <c r="J24" s="56">
        <f>+S!$H$10</f>
        <v>0</v>
      </c>
      <c r="K24" s="56">
        <f>+S!$H$11</f>
        <v>0</v>
      </c>
      <c r="L24" s="56">
        <f>+S!$H$12</f>
        <v>0</v>
      </c>
      <c r="M24" s="56">
        <f>+S!$H$13</f>
        <v>0</v>
      </c>
      <c r="N24" s="56">
        <f>+S!$H$14</f>
        <v>0</v>
      </c>
      <c r="O24" s="56">
        <f>+S!$H$15</f>
        <v>0</v>
      </c>
      <c r="P24" s="57">
        <f t="shared" si="0"/>
        <v>0</v>
      </c>
      <c r="Q24" s="23" t="s">
        <v>7</v>
      </c>
    </row>
  </sheetData>
  <sheetProtection sheet="1" objects="1" scenarios="1"/>
  <sortState xmlns:xlrd2="http://schemas.microsoft.com/office/spreadsheetml/2017/richdata2" ref="A5:Q19">
    <sortCondition descending="1" ref="P5:P19"/>
  </sortState>
  <phoneticPr fontId="0" type="noConversion"/>
  <pageMargins left="0.75" right="0.75" top="1" bottom="1" header="0" footer="0"/>
  <pageSetup paperSize="9" orientation="portrait" horizontalDpi="0" verticalDpi="0" r:id="rId1"/>
  <headerFooter alignWithMargins="0"/>
  <cellWatches>
    <cellWatch r="P1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05DA-2304-4FA1-AB57-D64447C63DC6}">
  <sheetPr>
    <tabColor theme="9" tint="0.39997558519241921"/>
  </sheetPr>
  <dimension ref="A2:L60"/>
  <sheetViews>
    <sheetView topLeftCell="A3" workbookViewId="0">
      <selection activeCell="A4" sqref="A4"/>
    </sheetView>
  </sheetViews>
  <sheetFormatPr baseColWidth="10" defaultRowHeight="15" x14ac:dyDescent="0.2"/>
  <cols>
    <col min="1" max="1" width="11.42578125" style="29"/>
    <col min="2" max="2" width="16.85546875" style="29" bestFit="1" customWidth="1"/>
    <col min="3" max="3" width="62.85546875" style="29" customWidth="1"/>
    <col min="4" max="9" width="12.7109375" style="29" customWidth="1"/>
    <col min="10" max="16384" width="11.42578125" style="29"/>
  </cols>
  <sheetData>
    <row r="2" spans="1:10" ht="26.25" x14ac:dyDescent="0.4">
      <c r="D2" s="10" t="str">
        <f>+TOTALES!D2</f>
        <v>Trofeo Regularidad 2024</v>
      </c>
    </row>
    <row r="5" spans="1:10" ht="18.75" thickBot="1" x14ac:dyDescent="0.3">
      <c r="A5" s="25"/>
      <c r="B5" s="124" t="s">
        <v>39</v>
      </c>
      <c r="C5" s="25"/>
      <c r="D5" s="25"/>
      <c r="E5" s="25"/>
      <c r="F5" s="25"/>
      <c r="G5" s="25"/>
    </row>
    <row r="6" spans="1:10" ht="48" thickBot="1" x14ac:dyDescent="0.3">
      <c r="A6" s="64" t="s">
        <v>40</v>
      </c>
      <c r="B6" s="144" t="s">
        <v>56</v>
      </c>
      <c r="C6" s="145" t="s">
        <v>1</v>
      </c>
      <c r="D6" s="142" t="s">
        <v>42</v>
      </c>
      <c r="E6" s="142" t="s">
        <v>45</v>
      </c>
      <c r="F6" s="142" t="s">
        <v>46</v>
      </c>
      <c r="G6" s="142" t="s">
        <v>10</v>
      </c>
      <c r="H6" s="142" t="s">
        <v>41</v>
      </c>
      <c r="I6" s="143" t="s">
        <v>47</v>
      </c>
      <c r="J6" s="64" t="s">
        <v>88</v>
      </c>
    </row>
    <row r="7" spans="1:10" ht="27" customHeight="1" x14ac:dyDescent="0.25">
      <c r="A7" s="64" t="s">
        <v>99</v>
      </c>
      <c r="B7" s="137">
        <f>+Julián!$A$2</f>
        <v>22741</v>
      </c>
      <c r="C7" s="138" t="str">
        <f>+Julián!$B$2</f>
        <v>Julián Fernández Rejas</v>
      </c>
      <c r="D7" s="139">
        <f>+Julián!$L$16</f>
        <v>3</v>
      </c>
      <c r="E7" s="139">
        <f>+Julián!$S$16</f>
        <v>96</v>
      </c>
      <c r="F7" s="140">
        <f>+Julián!$H$20</f>
        <v>566</v>
      </c>
      <c r="G7" s="146">
        <f>+Julián!$H$22</f>
        <v>6.7724222086638183E-2</v>
      </c>
      <c r="H7" s="140">
        <f>+Julián!$H$16</f>
        <v>1639</v>
      </c>
      <c r="I7" s="141">
        <f>+H7/D7</f>
        <v>546.33333333333337</v>
      </c>
      <c r="J7" s="64" t="s">
        <v>99</v>
      </c>
    </row>
    <row r="8" spans="1:10" ht="27" customHeight="1" x14ac:dyDescent="0.25">
      <c r="A8" s="64" t="s">
        <v>84</v>
      </c>
      <c r="B8" s="4">
        <f>+Arriaga!$A$2</f>
        <v>16537</v>
      </c>
      <c r="C8" s="6" t="str">
        <f>+Arriaga!$B$2</f>
        <v>Francisco Arriaga</v>
      </c>
      <c r="D8" s="127">
        <f>+Arriaga!$L$16</f>
        <v>8</v>
      </c>
      <c r="E8" s="127">
        <f>+Arriaga!$S$16</f>
        <v>95</v>
      </c>
      <c r="F8" s="128">
        <f>+Arriaga!$H$20</f>
        <v>547</v>
      </c>
      <c r="G8" s="146">
        <f>+Arriaga!$H$22</f>
        <v>7.407407407407407E-2</v>
      </c>
      <c r="H8" s="128">
        <f>+Arriaga!$H$16</f>
        <v>4212</v>
      </c>
      <c r="I8" s="136">
        <f>+H8/D8</f>
        <v>526.5</v>
      </c>
      <c r="J8" s="64" t="s">
        <v>84</v>
      </c>
    </row>
    <row r="9" spans="1:10" ht="27" customHeight="1" x14ac:dyDescent="0.25">
      <c r="A9" s="64" t="s">
        <v>2</v>
      </c>
      <c r="B9" s="4">
        <f>+'Daniel '!$A$2</f>
        <v>8676</v>
      </c>
      <c r="C9" s="6" t="str">
        <f>+'Daniel '!$B$2</f>
        <v>Daniel Álvarez Labrado</v>
      </c>
      <c r="D9" s="127">
        <f>+'Daniel '!$L$16</f>
        <v>2</v>
      </c>
      <c r="E9" s="127">
        <f>+'Daniel '!$S$16</f>
        <v>94</v>
      </c>
      <c r="F9" s="128">
        <f>+'Daniel '!$H$20</f>
        <v>542</v>
      </c>
      <c r="G9" s="146">
        <f>+'Daniel '!$H$22</f>
        <v>5.5504162812210914E-3</v>
      </c>
      <c r="H9" s="128">
        <f>+'Daniel '!$H$16</f>
        <v>1081</v>
      </c>
      <c r="I9" s="136">
        <f>+H9/D9</f>
        <v>540.5</v>
      </c>
      <c r="J9" s="64" t="s">
        <v>103</v>
      </c>
    </row>
    <row r="10" spans="1:10" ht="27" customHeight="1" x14ac:dyDescent="0.25">
      <c r="A10" s="64" t="s">
        <v>80</v>
      </c>
      <c r="B10" s="4">
        <f>+Panisello!$A$2</f>
        <v>7296</v>
      </c>
      <c r="C10" s="6" t="str">
        <f>+Panisello!$B$2</f>
        <v>Eduardo Panisello</v>
      </c>
      <c r="D10" s="127">
        <f>+Panisello!$L$16</f>
        <v>3</v>
      </c>
      <c r="E10" s="127">
        <f>+Panisello!$S$16</f>
        <v>95</v>
      </c>
      <c r="F10" s="128">
        <f>+Panisello!$H$20</f>
        <v>538</v>
      </c>
      <c r="G10" s="146">
        <f>+Panisello!$H$22</f>
        <v>4.3781725888324872E-2</v>
      </c>
      <c r="H10" s="128">
        <f>+Panisello!$H$16</f>
        <v>1576</v>
      </c>
      <c r="I10" s="136">
        <f>+H10/D10</f>
        <v>525.33333333333337</v>
      </c>
      <c r="J10" s="64" t="s">
        <v>80</v>
      </c>
    </row>
    <row r="11" spans="1:10" ht="27" customHeight="1" x14ac:dyDescent="0.25">
      <c r="A11" s="64" t="s">
        <v>83</v>
      </c>
      <c r="B11" s="4">
        <f>+Diez!$A$2</f>
        <v>18139</v>
      </c>
      <c r="C11" s="6" t="str">
        <f>+Diez!$B$2</f>
        <v>Fernando Diez</v>
      </c>
      <c r="D11" s="127">
        <f>+Diez!$L$16</f>
        <v>6</v>
      </c>
      <c r="E11" s="127">
        <f>+Diez!$S$16</f>
        <v>93</v>
      </c>
      <c r="F11" s="128">
        <f>+Diez!$H$20</f>
        <v>536</v>
      </c>
      <c r="G11" s="146">
        <f>+Diez!$H$22</f>
        <v>7.2913335465302209E-2</v>
      </c>
      <c r="H11" s="128">
        <f>+Diez!$H$16</f>
        <v>3127</v>
      </c>
      <c r="I11" s="136">
        <f>+H11/D11</f>
        <v>521.16666666666663</v>
      </c>
      <c r="J11" s="64" t="s">
        <v>83</v>
      </c>
    </row>
    <row r="12" spans="1:10" ht="27" customHeight="1" x14ac:dyDescent="0.25">
      <c r="A12" s="64" t="s">
        <v>77</v>
      </c>
      <c r="B12" s="4">
        <f>+López!$A$2</f>
        <v>16836</v>
      </c>
      <c r="C12" s="6" t="str">
        <f>+López!$B$2</f>
        <v>Javier López</v>
      </c>
      <c r="D12" s="127">
        <f>+López!$L$16</f>
        <v>8</v>
      </c>
      <c r="E12" s="127">
        <f>+López!$S$16</f>
        <v>94</v>
      </c>
      <c r="F12" s="128">
        <f>+López!$H$20</f>
        <v>536</v>
      </c>
      <c r="G12" s="146">
        <f>+López!$H$22</f>
        <v>7.5416968817984043E-2</v>
      </c>
      <c r="H12" s="128">
        <f>+López!$H$16</f>
        <v>4137</v>
      </c>
      <c r="I12" s="136">
        <f>+H12/D12</f>
        <v>517.125</v>
      </c>
      <c r="J12" s="64" t="s">
        <v>77</v>
      </c>
    </row>
    <row r="13" spans="1:10" ht="27" customHeight="1" x14ac:dyDescent="0.25">
      <c r="A13" s="64" t="s">
        <v>79</v>
      </c>
      <c r="B13" s="4">
        <f>+Flores!$A$2</f>
        <v>21927</v>
      </c>
      <c r="C13" s="6" t="str">
        <f>+Flores!$B$2</f>
        <v>Carlos Flores</v>
      </c>
      <c r="D13" s="127">
        <f>+Flores!$L$16</f>
        <v>7</v>
      </c>
      <c r="E13" s="127">
        <f>+Flores!$S$16</f>
        <v>93</v>
      </c>
      <c r="F13" s="128">
        <f>+Flores!$H$20</f>
        <v>532</v>
      </c>
      <c r="G13" s="146">
        <f>+Flores!$H$22</f>
        <v>5.2094818081587647E-2</v>
      </c>
      <c r="H13" s="128">
        <f>+Flores!$H$16</f>
        <v>3628</v>
      </c>
      <c r="I13" s="136">
        <f>+H13/D13</f>
        <v>518.28571428571433</v>
      </c>
      <c r="J13" s="64" t="s">
        <v>79</v>
      </c>
    </row>
    <row r="14" spans="1:10" ht="27" customHeight="1" x14ac:dyDescent="0.25">
      <c r="A14" s="64" t="s">
        <v>78</v>
      </c>
      <c r="B14" s="4">
        <f>+Pablo!$A$2</f>
        <v>25762</v>
      </c>
      <c r="C14" s="6" t="str">
        <f>+Pablo!$B$2</f>
        <v>Pablo Muñoz</v>
      </c>
      <c r="D14" s="127">
        <f>+Pablo!$L$16</f>
        <v>5</v>
      </c>
      <c r="E14" s="127">
        <f>+Pablo!$S$16</f>
        <v>92</v>
      </c>
      <c r="F14" s="128">
        <f>+Pablo!$H$20</f>
        <v>530</v>
      </c>
      <c r="G14" s="146">
        <f>+Pablo!$H$22</f>
        <v>5.6486170627191273E-2</v>
      </c>
      <c r="H14" s="128">
        <f>+Pablo!$H$16</f>
        <v>2567</v>
      </c>
      <c r="I14" s="136">
        <f>+H14/D14</f>
        <v>513.4</v>
      </c>
      <c r="J14" s="64" t="s">
        <v>78</v>
      </c>
    </row>
    <row r="15" spans="1:10" ht="27" customHeight="1" x14ac:dyDescent="0.25">
      <c r="A15" s="64" t="s">
        <v>86</v>
      </c>
      <c r="B15" s="4">
        <f>+Arguedas!$A$2</f>
        <v>21737</v>
      </c>
      <c r="C15" s="6" t="str">
        <f>+Arguedas!$B$2</f>
        <v>Javier Arguedas</v>
      </c>
      <c r="D15" s="127">
        <f>+Arguedas!$L$16</f>
        <v>2</v>
      </c>
      <c r="E15" s="127">
        <f>+Arguedas!$S$16</f>
        <v>93</v>
      </c>
      <c r="F15" s="128">
        <f>+Arguedas!$H$20</f>
        <v>526</v>
      </c>
      <c r="G15" s="146">
        <f>+Arguedas!$H$22</f>
        <v>2.1133525456292025E-2</v>
      </c>
      <c r="H15" s="128">
        <f>+Arguedas!$H$16</f>
        <v>1041</v>
      </c>
      <c r="I15" s="136">
        <f>+H15/D15</f>
        <v>520.5</v>
      </c>
      <c r="J15" s="64" t="s">
        <v>86</v>
      </c>
    </row>
    <row r="16" spans="1:10" ht="27" customHeight="1" x14ac:dyDescent="0.25">
      <c r="A16" s="64" t="s">
        <v>81</v>
      </c>
      <c r="B16" s="4">
        <f>+Grzegorz!$A$2</f>
        <v>20850</v>
      </c>
      <c r="C16" s="6" t="str">
        <f>+Grzegorz!$B$2</f>
        <v>Grzegorz Adam</v>
      </c>
      <c r="D16" s="127">
        <f>+Grzegorz!$L$16</f>
        <v>8</v>
      </c>
      <c r="E16" s="127">
        <f>+Grzegorz!$S$16</f>
        <v>93</v>
      </c>
      <c r="F16" s="128">
        <f>+Grzegorz!$H$20</f>
        <v>521</v>
      </c>
      <c r="G16" s="146">
        <f>+Grzegorz!$H$22</f>
        <v>3.9024390243902439E-2</v>
      </c>
      <c r="H16" s="128">
        <f>+Grzegorz!$H$16</f>
        <v>4100</v>
      </c>
      <c r="I16" s="136">
        <f>+H16/D16</f>
        <v>512.5</v>
      </c>
      <c r="J16" s="64" t="s">
        <v>81</v>
      </c>
    </row>
    <row r="17" spans="1:10" ht="27" customHeight="1" x14ac:dyDescent="0.25">
      <c r="A17" s="64" t="s">
        <v>82</v>
      </c>
      <c r="B17" s="4">
        <f>+Arjona!$A$2</f>
        <v>22811</v>
      </c>
      <c r="C17" s="6" t="str">
        <f>+Arjona!$B$2</f>
        <v>Ramón Arjona</v>
      </c>
      <c r="D17" s="127">
        <f>+Arjona!$L$16</f>
        <v>5</v>
      </c>
      <c r="E17" s="127">
        <f>+Arjona!$S$16</f>
        <v>91</v>
      </c>
      <c r="F17" s="128">
        <f>+Arjona!$H$20</f>
        <v>519</v>
      </c>
      <c r="G17" s="146">
        <f>+Arjona!$H$22</f>
        <v>9.6774193548387094E-2</v>
      </c>
      <c r="H17" s="128">
        <f>+Arjona!$H$16</f>
        <v>2480</v>
      </c>
      <c r="I17" s="136">
        <f>+H17/D17</f>
        <v>496</v>
      </c>
      <c r="J17" s="64" t="s">
        <v>82</v>
      </c>
    </row>
    <row r="18" spans="1:10" ht="27" customHeight="1" x14ac:dyDescent="0.25">
      <c r="A18" s="64" t="s">
        <v>87</v>
      </c>
      <c r="B18" s="4">
        <f>+Bañeza!$A$2</f>
        <v>23833</v>
      </c>
      <c r="C18" s="6" t="str">
        <f>+Bañeza!$B$2</f>
        <v>Jose Manuel Bañeza Paniagua</v>
      </c>
      <c r="D18" s="127">
        <f>+Bañeza!$L$16</f>
        <v>5</v>
      </c>
      <c r="E18" s="127">
        <f>+Bañeza!$S$16</f>
        <v>90</v>
      </c>
      <c r="F18" s="128">
        <f>+Bañeza!$H$20</f>
        <v>516</v>
      </c>
      <c r="G18" s="146">
        <f>+Bañeza!$H$22</f>
        <v>5.1896207584830337E-2</v>
      </c>
      <c r="H18" s="128">
        <f>+Bañeza!$H$16</f>
        <v>2505</v>
      </c>
      <c r="I18" s="136">
        <f>+H18/D18</f>
        <v>501</v>
      </c>
      <c r="J18" s="64" t="s">
        <v>87</v>
      </c>
    </row>
    <row r="19" spans="1:10" ht="27" customHeight="1" x14ac:dyDescent="0.25">
      <c r="A19" s="64" t="s">
        <v>85</v>
      </c>
      <c r="B19" s="4">
        <f>+Bellmont!$A$2</f>
        <v>23944</v>
      </c>
      <c r="C19" s="6" t="str">
        <f>+Bellmont!$B$2</f>
        <v>Antonio Bellmont Corrochano</v>
      </c>
      <c r="D19" s="127">
        <f>+Bellmont!$L$16</f>
        <v>2</v>
      </c>
      <c r="E19" s="127">
        <f>+Bellmont!$S$16</f>
        <v>87</v>
      </c>
      <c r="F19" s="128">
        <f>+Bellmont!$H$20</f>
        <v>480</v>
      </c>
      <c r="G19" s="146">
        <f>+Bellmont!$H$22</f>
        <v>2.0855057351407717E-3</v>
      </c>
      <c r="H19" s="128">
        <f>+Bellmont!$H$16</f>
        <v>959</v>
      </c>
      <c r="I19" s="136">
        <f>+H19/D19</f>
        <v>479.5</v>
      </c>
      <c r="J19" s="64" t="s">
        <v>101</v>
      </c>
    </row>
    <row r="20" spans="1:10" ht="27" customHeight="1" x14ac:dyDescent="0.25">
      <c r="A20" s="64" t="s">
        <v>105</v>
      </c>
      <c r="B20" s="4">
        <f>+Alcor!$A$2</f>
        <v>17991</v>
      </c>
      <c r="C20" s="6" t="str">
        <f>+Alcor!$B$2</f>
        <v>Enrique Alcor Cabrerizo</v>
      </c>
      <c r="D20" s="127">
        <f>+Alcor!$L$16</f>
        <v>1</v>
      </c>
      <c r="E20" s="127">
        <f>+Alcor!$S$16</f>
        <v>85</v>
      </c>
      <c r="F20" s="128">
        <f>+Alcor!$H$20</f>
        <v>468</v>
      </c>
      <c r="G20" s="146">
        <f>+Alcor!$H$22</f>
        <v>0</v>
      </c>
      <c r="H20" s="128">
        <f>+Alcor!$H$16</f>
        <v>468</v>
      </c>
      <c r="I20" s="136">
        <f>+H20/D20</f>
        <v>468</v>
      </c>
      <c r="J20" s="64" t="s">
        <v>105</v>
      </c>
    </row>
    <row r="21" spans="1:10" ht="27" customHeight="1" x14ac:dyDescent="0.25">
      <c r="A21" s="64" t="s">
        <v>76</v>
      </c>
      <c r="B21" s="4">
        <f>+Montse!$A$2</f>
        <v>20690</v>
      </c>
      <c r="C21" s="6" t="str">
        <f>+Montse!$B$2</f>
        <v>Montserrat Fuente</v>
      </c>
      <c r="D21" s="127">
        <f>+Montse!$L$16</f>
        <v>4</v>
      </c>
      <c r="E21" s="127">
        <f>+Montse!$S$16</f>
        <v>83</v>
      </c>
      <c r="F21" s="128">
        <f>+Montse!$H$20</f>
        <v>431</v>
      </c>
      <c r="G21" s="146">
        <f>+Montse!$H$22</f>
        <v>0.14170292106898694</v>
      </c>
      <c r="H21" s="128">
        <f>+Montse!$H$16</f>
        <v>1609</v>
      </c>
      <c r="I21" s="136">
        <f>+H21/D21</f>
        <v>402.25</v>
      </c>
      <c r="J21" s="64" t="s">
        <v>76</v>
      </c>
    </row>
    <row r="22" spans="1:10" ht="27" customHeight="1" x14ac:dyDescent="0.25">
      <c r="A22" s="64" t="s">
        <v>3</v>
      </c>
      <c r="B22" s="4" t="str">
        <f>+O!$A$2</f>
        <v>NºFeder</v>
      </c>
      <c r="C22" s="6" t="str">
        <f>+O!$B$2</f>
        <v>Nombre</v>
      </c>
      <c r="D22" s="127">
        <f>+O!$L$16</f>
        <v>0</v>
      </c>
      <c r="E22" s="127">
        <f>+O!$S$16</f>
        <v>0</v>
      </c>
      <c r="F22" s="128">
        <f>+O!$H$20</f>
        <v>0</v>
      </c>
      <c r="G22" s="146" t="e">
        <f>+O!$H$22</f>
        <v>#NUM!</v>
      </c>
      <c r="H22" s="128">
        <f>+O!$H$16</f>
        <v>0</v>
      </c>
      <c r="I22" s="136" t="e">
        <f t="shared" ref="I21:I26" si="0">+H22/D22</f>
        <v>#DIV/0!</v>
      </c>
      <c r="J22" s="64" t="s">
        <v>3</v>
      </c>
    </row>
    <row r="23" spans="1:10" ht="27" customHeight="1" x14ac:dyDescent="0.25">
      <c r="A23" s="64" t="s">
        <v>4</v>
      </c>
      <c r="B23" s="4" t="str">
        <f>+P!$A$2</f>
        <v>NºFeder</v>
      </c>
      <c r="C23" s="6" t="str">
        <f>+P!$B$2</f>
        <v>Nombre</v>
      </c>
      <c r="D23" s="127">
        <f>+P!$L$16</f>
        <v>0</v>
      </c>
      <c r="E23" s="127">
        <f>+P!$S$16</f>
        <v>0</v>
      </c>
      <c r="F23" s="128">
        <f>+P!$H$20</f>
        <v>0</v>
      </c>
      <c r="G23" s="146" t="e">
        <f>+P!$H$22</f>
        <v>#NUM!</v>
      </c>
      <c r="H23" s="128">
        <f>+P!$H$16</f>
        <v>0</v>
      </c>
      <c r="I23" s="136" t="e">
        <f t="shared" si="0"/>
        <v>#DIV/0!</v>
      </c>
      <c r="J23" s="64" t="s">
        <v>4</v>
      </c>
    </row>
    <row r="24" spans="1:10" ht="27" customHeight="1" x14ac:dyDescent="0.25">
      <c r="A24" s="64" t="s">
        <v>5</v>
      </c>
      <c r="B24" s="4" t="str">
        <f>+Q!$A$2</f>
        <v>NºFeder</v>
      </c>
      <c r="C24" s="6" t="str">
        <f>+Q!$B$2</f>
        <v>Nombre</v>
      </c>
      <c r="D24" s="127">
        <f>+Q!$L$16</f>
        <v>0</v>
      </c>
      <c r="E24" s="127">
        <f>+Q!$S$16</f>
        <v>0</v>
      </c>
      <c r="F24" s="128">
        <f>+Q!$H$20</f>
        <v>0</v>
      </c>
      <c r="G24" s="146" t="e">
        <f>+Q!$H$22</f>
        <v>#NUM!</v>
      </c>
      <c r="H24" s="128">
        <f>+Q!$H$16</f>
        <v>0</v>
      </c>
      <c r="I24" s="136" t="e">
        <f t="shared" si="0"/>
        <v>#DIV/0!</v>
      </c>
      <c r="J24" s="64" t="s">
        <v>5</v>
      </c>
    </row>
    <row r="25" spans="1:10" ht="27" customHeight="1" x14ac:dyDescent="0.25">
      <c r="A25" s="64" t="s">
        <v>6</v>
      </c>
      <c r="B25" s="4" t="str">
        <f>+'R'!$A$2</f>
        <v>NºFeder</v>
      </c>
      <c r="C25" s="6" t="str">
        <f>+'R'!$B$2</f>
        <v>Nombre</v>
      </c>
      <c r="D25" s="127">
        <f>+'R'!$L$16</f>
        <v>0</v>
      </c>
      <c r="E25" s="127">
        <f>+'R'!$S$16</f>
        <v>0</v>
      </c>
      <c r="F25" s="128">
        <f>+'R'!$H$20</f>
        <v>0</v>
      </c>
      <c r="G25" s="146" t="e">
        <f>+'R'!$H$22</f>
        <v>#NUM!</v>
      </c>
      <c r="H25" s="128">
        <f>+'R'!$H$16</f>
        <v>0</v>
      </c>
      <c r="I25" s="136" t="e">
        <f t="shared" si="0"/>
        <v>#DIV/0!</v>
      </c>
      <c r="J25" s="64" t="s">
        <v>6</v>
      </c>
    </row>
    <row r="26" spans="1:10" ht="27" customHeight="1" x14ac:dyDescent="0.25">
      <c r="A26" s="64" t="s">
        <v>7</v>
      </c>
      <c r="B26" s="4" t="str">
        <f>+S!$A$2</f>
        <v>NºFeder</v>
      </c>
      <c r="C26" s="6" t="str">
        <f>+S!$B$2</f>
        <v>Nombre</v>
      </c>
      <c r="D26" s="127">
        <f>+S!$L$16</f>
        <v>0</v>
      </c>
      <c r="E26" s="127">
        <f>+S!$S$16</f>
        <v>0</v>
      </c>
      <c r="F26" s="128">
        <f>+S!$H$20</f>
        <v>0</v>
      </c>
      <c r="G26" s="146" t="e">
        <f>+S!$H$22</f>
        <v>#NUM!</v>
      </c>
      <c r="H26" s="128">
        <f>+S!$H$16</f>
        <v>0</v>
      </c>
      <c r="I26" s="136" t="e">
        <f t="shared" si="0"/>
        <v>#DIV/0!</v>
      </c>
      <c r="J26" s="64" t="s">
        <v>7</v>
      </c>
    </row>
    <row r="27" spans="1:10" ht="12" customHeight="1" x14ac:dyDescent="0.2"/>
    <row r="28" spans="1:10" ht="15.75" x14ac:dyDescent="0.25">
      <c r="B28" s="159" t="s">
        <v>57</v>
      </c>
      <c r="C28" s="160"/>
      <c r="D28" s="161">
        <f>+MAX(D7:D26)</f>
        <v>8</v>
      </c>
      <c r="E28" s="161">
        <f>+MAX(E7:E26)</f>
        <v>96</v>
      </c>
      <c r="F28" s="161">
        <f>+MAX(F7:F26)</f>
        <v>566</v>
      </c>
      <c r="G28" s="160"/>
      <c r="H28" s="113">
        <f>+MAX(H7:H26)</f>
        <v>4212</v>
      </c>
      <c r="I28" s="113" t="e">
        <f>+MAX(I7:I26)</f>
        <v>#DIV/0!</v>
      </c>
    </row>
    <row r="29" spans="1:10" ht="16.5" thickBot="1" x14ac:dyDescent="0.3">
      <c r="B29" s="163" t="s">
        <v>58</v>
      </c>
      <c r="C29" s="162"/>
      <c r="D29" s="162"/>
      <c r="E29" s="162"/>
      <c r="F29" s="162"/>
      <c r="G29" s="116" t="e">
        <f>+MIN(G7:G26)</f>
        <v>#NUM!</v>
      </c>
      <c r="H29" s="162"/>
      <c r="I29" s="162"/>
    </row>
    <row r="30" spans="1:10" ht="16.5" thickTop="1" thickBot="1" x14ac:dyDescent="0.25">
      <c r="B30" s="162"/>
      <c r="C30" s="162"/>
      <c r="D30" s="162"/>
      <c r="E30" s="162"/>
      <c r="F30" s="162"/>
      <c r="G30" s="162"/>
      <c r="H30" s="162"/>
      <c r="I30" s="162"/>
    </row>
    <row r="31" spans="1:10" ht="16.5" thickTop="1" x14ac:dyDescent="0.25">
      <c r="B31" s="18" t="s">
        <v>59</v>
      </c>
      <c r="D31" s="16" t="str">
        <f>VLOOKUP(D28,D7:J26,7,FALSE)</f>
        <v>Arriaga</v>
      </c>
      <c r="E31" s="16" t="str">
        <f>VLOOKUP(E28,E7:J26,6,FALSE)</f>
        <v>Julián</v>
      </c>
      <c r="F31" s="16" t="str">
        <f>VLOOKUP(F28,F7:J26,5,FALSE)</f>
        <v>Julián</v>
      </c>
      <c r="G31" s="16" t="e">
        <f>VLOOKUP(G29,G7:J26,4,FALSE)</f>
        <v>#NUM!</v>
      </c>
      <c r="H31" s="16" t="str">
        <f>VLOOKUP(H28,H7:J26,3,FALSE)</f>
        <v>Arriaga</v>
      </c>
      <c r="I31" s="16" t="e">
        <f>VLOOKUP(I28,I7:J26,2,FALSE)</f>
        <v>#DIV/0!</v>
      </c>
    </row>
    <row r="32" spans="1:10" ht="15.75" x14ac:dyDescent="0.25">
      <c r="B32" s="174" t="s">
        <v>61</v>
      </c>
    </row>
    <row r="33" spans="1:12" x14ac:dyDescent="0.2">
      <c r="C33" s="160"/>
      <c r="D33" s="160" t="str">
        <f>+VLOOKUP(D31,A7:C26,3)</f>
        <v>Francisco Arriaga</v>
      </c>
      <c r="E33" s="160"/>
      <c r="F33" s="160"/>
      <c r="G33" s="160"/>
      <c r="H33" s="160"/>
      <c r="I33" s="160"/>
      <c r="J33" s="160"/>
      <c r="K33" s="160"/>
      <c r="L33" s="160"/>
    </row>
    <row r="40" spans="1:12" ht="15.75" x14ac:dyDescent="0.25">
      <c r="B40" s="68" t="str">
        <f>+E6</f>
        <v>Máxima 
Serie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</row>
    <row r="41" spans="1:12" x14ac:dyDescent="0.2">
      <c r="A41" s="64" t="s">
        <v>62</v>
      </c>
      <c r="E41" s="29" t="str">
        <f>+VLOOKUP(E31,A7:C26,3)</f>
        <v>Enrique Alcor Cabrerizo</v>
      </c>
    </row>
    <row r="42" spans="1:12" x14ac:dyDescent="0.2">
      <c r="A42" s="64" t="s">
        <v>63</v>
      </c>
    </row>
    <row r="43" spans="1:12" x14ac:dyDescent="0.2">
      <c r="A43" s="64" t="s">
        <v>64</v>
      </c>
    </row>
    <row r="44" spans="1:12" ht="15.75" x14ac:dyDescent="0.25">
      <c r="B44" s="68" t="str">
        <f>+F6</f>
        <v>Máxima
Tirada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x14ac:dyDescent="0.2">
      <c r="A45" s="64" t="s">
        <v>62</v>
      </c>
      <c r="F45" s="29" t="str">
        <f>+VLOOKUP(F31,A7:C26,3)</f>
        <v>Enrique Alcor Cabrerizo</v>
      </c>
    </row>
    <row r="46" spans="1:12" x14ac:dyDescent="0.2">
      <c r="A46" s="64" t="s">
        <v>63</v>
      </c>
    </row>
    <row r="47" spans="1:12" x14ac:dyDescent="0.2">
      <c r="A47" s="64" t="s">
        <v>64</v>
      </c>
    </row>
    <row r="48" spans="1:12" ht="15.75" x14ac:dyDescent="0.25">
      <c r="B48" s="68" t="s">
        <v>60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</row>
    <row r="49" spans="1:12" x14ac:dyDescent="0.2">
      <c r="A49" s="64" t="s">
        <v>62</v>
      </c>
      <c r="G49" s="29" t="e">
        <f>+VLOOKUP(G31,A7:C26,3)</f>
        <v>#NUM!</v>
      </c>
    </row>
    <row r="50" spans="1:12" x14ac:dyDescent="0.2">
      <c r="A50" s="64" t="s">
        <v>63</v>
      </c>
    </row>
    <row r="51" spans="1:12" x14ac:dyDescent="0.2">
      <c r="A51" s="64" t="s">
        <v>64</v>
      </c>
    </row>
    <row r="52" spans="1:12" ht="15.75" x14ac:dyDescent="0.25">
      <c r="A52" s="64"/>
      <c r="B52" s="68" t="str">
        <f>+H6</f>
        <v>Puntos
Totales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</row>
    <row r="53" spans="1:12" x14ac:dyDescent="0.2">
      <c r="A53" s="64" t="s">
        <v>62</v>
      </c>
      <c r="H53" s="29" t="str">
        <f>+VLOOKUP(H31,A7:C26,3)</f>
        <v>Francisco Arriaga</v>
      </c>
    </row>
    <row r="54" spans="1:12" x14ac:dyDescent="0.2">
      <c r="A54" s="64" t="s">
        <v>63</v>
      </c>
    </row>
    <row r="55" spans="1:12" x14ac:dyDescent="0.2">
      <c r="A55" s="64" t="s">
        <v>64</v>
      </c>
    </row>
    <row r="56" spans="1:12" ht="15.75" x14ac:dyDescent="0.25">
      <c r="B56" s="68" t="str">
        <f>+I6</f>
        <v>Puntos
Totales
/Tirada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</row>
    <row r="57" spans="1:12" x14ac:dyDescent="0.2">
      <c r="A57" s="64" t="s">
        <v>62</v>
      </c>
      <c r="I57" s="29" t="e">
        <f>+VLOOKUP(I31,A7:C26,3)</f>
        <v>#DIV/0!</v>
      </c>
    </row>
    <row r="58" spans="1:12" x14ac:dyDescent="0.2">
      <c r="A58" s="64" t="s">
        <v>63</v>
      </c>
    </row>
    <row r="59" spans="1:12" ht="15.75" thickBot="1" x14ac:dyDescent="0.25">
      <c r="A59" s="64" t="s">
        <v>64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</row>
    <row r="60" spans="1:12" ht="15.75" thickTop="1" x14ac:dyDescent="0.2"/>
  </sheetData>
  <sheetProtection sheet="1" objects="1" scenarios="1"/>
  <sortState xmlns:xlrd2="http://schemas.microsoft.com/office/spreadsheetml/2017/richdata2" ref="A7:J21">
    <sortCondition descending="1" ref="F7:F21"/>
  </sortState>
  <pageMargins left="0.7" right="0.7" top="0.75" bottom="0.75" header="0.3" footer="0.3"/>
  <ignoredErrors>
    <ignoredError sqref="G25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17991</v>
      </c>
      <c r="B2" s="15" t="s">
        <v>104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>
        <v>79</v>
      </c>
      <c r="C11" s="166">
        <v>76</v>
      </c>
      <c r="D11" s="166">
        <v>79</v>
      </c>
      <c r="E11" s="166">
        <v>85</v>
      </c>
      <c r="F11" s="166">
        <v>66</v>
      </c>
      <c r="G11" s="166">
        <v>83</v>
      </c>
      <c r="H11" s="45">
        <f t="shared" si="2"/>
        <v>468</v>
      </c>
      <c r="I11" s="84"/>
      <c r="J11" s="61">
        <v>45557</v>
      </c>
      <c r="K11" s="71">
        <f t="shared" si="3"/>
        <v>468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1</v>
      </c>
      <c r="Q11" s="73" t="e">
        <f>IF(SUM(K10:K11)=0,+Q10,+LOOKUP(2,1/($K$4:K10&gt;0),$K$4:K10))</f>
        <v>#N/A</v>
      </c>
      <c r="R11" s="73">
        <f>+IF(K10=0,+R10,+LOOKUP(2,1/($K$4:K9&gt;0),$K$4:K9))</f>
        <v>0</v>
      </c>
      <c r="S11" s="120">
        <f t="shared" si="1"/>
        <v>85</v>
      </c>
      <c r="T11" s="129">
        <f t="shared" si="5"/>
        <v>0.24358974358974358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468</v>
      </c>
      <c r="R12" s="73" t="e">
        <f>+IF(K11=0,+R11,+LOOKUP(2,1/($K$4:K10&gt;0),$K$4:K10))</f>
        <v>#N/A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468</v>
      </c>
      <c r="R13" s="73" t="e">
        <f>+IF(K12=0,+R12,+LOOKUP(2,1/($K$4:K11&gt;0),$K$4:K11))</f>
        <v>#N/A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468</v>
      </c>
      <c r="R14" s="73" t="e">
        <f>+IF(K13=0,+R13,+LOOKUP(2,1/($K$4:K12&gt;0),$K$4:K12))</f>
        <v>#N/A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468</v>
      </c>
      <c r="R15" s="83" t="e">
        <f>+IF(K14=0,+R14,+LOOKUP(2,1/($K$4:K13&gt;0),$K$4:K13))</f>
        <v>#N/A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468</v>
      </c>
      <c r="I16" s="7"/>
      <c r="J16" s="39" t="s">
        <v>0</v>
      </c>
      <c r="K16" s="50">
        <f>SUM(K4:K15)</f>
        <v>468</v>
      </c>
      <c r="L16" s="79">
        <f>SUM(L4:L15)</f>
        <v>1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1</v>
      </c>
      <c r="Q16" s="74"/>
      <c r="R16" s="74"/>
      <c r="S16" s="65">
        <f>+MAX(S4:S15)</f>
        <v>85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79</v>
      </c>
      <c r="C17" s="113">
        <f t="shared" ref="C17:G17" si="7">SMALL(C4:C15,COUNTIF(C4:C15,"&lt;=0")+1)</f>
        <v>76</v>
      </c>
      <c r="D17" s="113">
        <f t="shared" si="7"/>
        <v>79</v>
      </c>
      <c r="E17" s="113">
        <f t="shared" si="7"/>
        <v>85</v>
      </c>
      <c r="F17" s="113">
        <f t="shared" si="7"/>
        <v>66</v>
      </c>
      <c r="G17" s="113">
        <f t="shared" si="7"/>
        <v>83</v>
      </c>
      <c r="H17" s="113">
        <f>SMALL(H4:H15,COUNTIF(H4:H15,"&lt;=0")+1)</f>
        <v>468</v>
      </c>
      <c r="I17" s="7"/>
      <c r="J17" s="32" t="s">
        <v>11</v>
      </c>
      <c r="K17" s="33">
        <f>SMALL(K4:K15,COUNTIF(K4:K15,"&lt;=0")+1)</f>
        <v>468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79</v>
      </c>
      <c r="C18" s="73">
        <f t="shared" si="8"/>
        <v>76</v>
      </c>
      <c r="D18" s="73">
        <f t="shared" si="8"/>
        <v>79</v>
      </c>
      <c r="E18" s="73">
        <f t="shared" si="8"/>
        <v>85</v>
      </c>
      <c r="F18" s="73">
        <f t="shared" si="8"/>
        <v>66</v>
      </c>
      <c r="G18" s="73">
        <f t="shared" si="8"/>
        <v>83</v>
      </c>
      <c r="H18" s="73">
        <f t="shared" si="8"/>
        <v>468</v>
      </c>
      <c r="I18" s="7"/>
      <c r="J18" s="34" t="s">
        <v>12</v>
      </c>
      <c r="K18" s="35">
        <f>AVERAGEIF(K4:K15,"&gt;0")</f>
        <v>468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79</v>
      </c>
      <c r="C19" s="73">
        <f t="array" ref="C19">+MEDIAN(IF(C4:C15&lt;&gt;0,C4:C15))</f>
        <v>76</v>
      </c>
      <c r="D19" s="73">
        <f t="array" ref="D19">+MEDIAN(IF(D4:D15&lt;&gt;0,D4:D15))</f>
        <v>79</v>
      </c>
      <c r="E19" s="73">
        <f t="array" ref="E19">+MEDIAN(IF(E4:E15&lt;&gt;0,E4:E15))</f>
        <v>85</v>
      </c>
      <c r="F19" s="73">
        <f t="array" ref="F19">+MEDIAN(IF(F4:F15&lt;&gt;0,F4:F15))</f>
        <v>66</v>
      </c>
      <c r="G19" s="73">
        <f t="array" ref="G19">+MEDIAN(IF(G4:G15&lt;&gt;0,G4:G15))</f>
        <v>83</v>
      </c>
      <c r="H19" s="73">
        <f t="array" ref="H19">+MEDIAN(IF(H4:H15&lt;&gt;0,H4:H15))</f>
        <v>468</v>
      </c>
      <c r="I19" s="7"/>
      <c r="J19" s="34" t="s">
        <v>13</v>
      </c>
      <c r="K19" s="35">
        <f t="array" ref="K19">+MEDIAN(IF(K4:K15&lt;&gt;0,K4:K15))</f>
        <v>468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79</v>
      </c>
      <c r="C20" s="106">
        <f t="shared" si="9"/>
        <v>76</v>
      </c>
      <c r="D20" s="106">
        <f t="shared" si="9"/>
        <v>79</v>
      </c>
      <c r="E20" s="106">
        <f t="shared" si="9"/>
        <v>85</v>
      </c>
      <c r="F20" s="106">
        <f t="shared" si="9"/>
        <v>66</v>
      </c>
      <c r="G20" s="106">
        <f t="shared" si="9"/>
        <v>83</v>
      </c>
      <c r="H20" s="106">
        <f t="shared" si="9"/>
        <v>468</v>
      </c>
      <c r="I20" s="7"/>
      <c r="J20" s="34" t="s">
        <v>14</v>
      </c>
      <c r="K20" s="35">
        <f>+MAX(K4:K15)</f>
        <v>468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15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</v>
      </c>
      <c r="C22" s="116">
        <f t="shared" ref="C22:H22" si="10">+(C20-C17)/C18</f>
        <v>0</v>
      </c>
      <c r="D22" s="116">
        <f t="shared" si="10"/>
        <v>0</v>
      </c>
      <c r="E22" s="116">
        <f t="shared" si="10"/>
        <v>0</v>
      </c>
      <c r="F22" s="116">
        <f t="shared" si="10"/>
        <v>0</v>
      </c>
      <c r="G22" s="116">
        <f t="shared" si="10"/>
        <v>0</v>
      </c>
      <c r="H22" s="116">
        <f t="shared" si="10"/>
        <v>0</v>
      </c>
      <c r="I22" s="7"/>
      <c r="J22" s="36" t="s">
        <v>10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21737</v>
      </c>
      <c r="B2" s="15" t="s">
        <v>74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82</v>
      </c>
      <c r="C5" s="166">
        <v>80</v>
      </c>
      <c r="D5" s="166">
        <v>90</v>
      </c>
      <c r="E5" s="166">
        <v>90</v>
      </c>
      <c r="F5" s="166">
        <v>91</v>
      </c>
      <c r="G5" s="166">
        <v>93</v>
      </c>
      <c r="H5" s="45">
        <f t="shared" ref="H5:H15" si="2">+SUM(B5:G5)</f>
        <v>526</v>
      </c>
      <c r="I5" s="84"/>
      <c r="J5" s="61">
        <v>45326</v>
      </c>
      <c r="K5" s="71">
        <f t="shared" ref="K5:K15" si="3">+H5</f>
        <v>526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93</v>
      </c>
      <c r="T5" s="129">
        <f t="shared" ref="T5:T15" si="5">IF(H5=0,0,+((+S5-MIN(B5:G5))/AVERAGE(B5:G5)))</f>
        <v>0.14828897338403041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526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83</v>
      </c>
      <c r="C7" s="166">
        <v>88</v>
      </c>
      <c r="D7" s="166">
        <v>87</v>
      </c>
      <c r="E7" s="166">
        <v>84</v>
      </c>
      <c r="F7" s="166">
        <v>87</v>
      </c>
      <c r="G7" s="166">
        <v>86</v>
      </c>
      <c r="H7" s="45">
        <f t="shared" si="2"/>
        <v>515</v>
      </c>
      <c r="I7" s="84"/>
      <c r="J7" s="61">
        <v>45389</v>
      </c>
      <c r="K7" s="71">
        <f t="shared" si="3"/>
        <v>515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1</v>
      </c>
      <c r="Q7" s="73">
        <f>IF(SUM(K6:K7)=0,+Q6,+LOOKUP(2,1/($K$4:K6&gt;0),$K$4:K6))</f>
        <v>526</v>
      </c>
      <c r="R7" s="73">
        <f>+IF(K6=0,+R6,+LOOKUP(2,1/($K$4:K5&gt;0),$K$4:K5))</f>
        <v>0</v>
      </c>
      <c r="S7" s="120">
        <f t="shared" si="1"/>
        <v>88</v>
      </c>
      <c r="T7" s="129">
        <f t="shared" si="5"/>
        <v>5.8252427184466021E-2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515</v>
      </c>
      <c r="R8" s="73">
        <f>+IF(K7=0,+R7,+LOOKUP(2,1/($K$4:K6&gt;0),$K$4:K6))</f>
        <v>526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515</v>
      </c>
      <c r="R9" s="73">
        <f>+IF(K8=0,+R8,+LOOKUP(2,1/($K$4:K7&gt;0),$K$4:K7))</f>
        <v>526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515</v>
      </c>
      <c r="R10" s="73">
        <f>+IF(K9=0,+R9,+LOOKUP(2,1/($K$4:K8&gt;0),$K$4:K8))</f>
        <v>526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515</v>
      </c>
      <c r="R11" s="73">
        <f>+IF(K10=0,+R10,+LOOKUP(2,1/($K$4:K9&gt;0),$K$4:K9))</f>
        <v>526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515</v>
      </c>
      <c r="R12" s="73">
        <f>+IF(K11=0,+R11,+LOOKUP(2,1/($K$4:K10&gt;0),$K$4:K10))</f>
        <v>526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515</v>
      </c>
      <c r="R13" s="73">
        <f>+IF(K12=0,+R12,+LOOKUP(2,1/($K$4:K11&gt;0),$K$4:K11))</f>
        <v>526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515</v>
      </c>
      <c r="R14" s="73">
        <f>+IF(K13=0,+R13,+LOOKUP(2,1/($K$4:K12&gt;0),$K$4:K12))</f>
        <v>526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515</v>
      </c>
      <c r="R15" s="83">
        <f>+IF(K14=0,+R14,+LOOKUP(2,1/($K$4:K13&gt;0),$K$4:K13))</f>
        <v>526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1041</v>
      </c>
      <c r="I16" s="7"/>
      <c r="J16" s="39" t="s">
        <v>0</v>
      </c>
      <c r="K16" s="50">
        <f>SUM(K4:K15)</f>
        <v>1041</v>
      </c>
      <c r="L16" s="79">
        <f>SUM(L4:L15)</f>
        <v>2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2</v>
      </c>
      <c r="Q16" s="74"/>
      <c r="R16" s="74"/>
      <c r="S16" s="65">
        <f>+MAX(S4:S15)</f>
        <v>93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82</v>
      </c>
      <c r="C17" s="113">
        <f t="shared" ref="C17:G17" si="7">SMALL(C4:C15,COUNTIF(C4:C15,"&lt;=0")+1)</f>
        <v>80</v>
      </c>
      <c r="D17" s="113">
        <f t="shared" si="7"/>
        <v>87</v>
      </c>
      <c r="E17" s="113">
        <f t="shared" si="7"/>
        <v>84</v>
      </c>
      <c r="F17" s="113">
        <f t="shared" si="7"/>
        <v>87</v>
      </c>
      <c r="G17" s="113">
        <f t="shared" si="7"/>
        <v>86</v>
      </c>
      <c r="H17" s="113">
        <f>SMALL(H4:H15,COUNTIF(H4:H15,"&lt;=0")+1)</f>
        <v>515</v>
      </c>
      <c r="I17" s="7"/>
      <c r="J17" s="32" t="s">
        <v>11</v>
      </c>
      <c r="K17" s="33">
        <f>SMALL(K4:K15,COUNTIF(K4:K15,"&lt;=0")+1)</f>
        <v>515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82.5</v>
      </c>
      <c r="C18" s="73">
        <f t="shared" si="8"/>
        <v>84</v>
      </c>
      <c r="D18" s="73">
        <f t="shared" si="8"/>
        <v>88.5</v>
      </c>
      <c r="E18" s="73">
        <f t="shared" si="8"/>
        <v>87</v>
      </c>
      <c r="F18" s="73">
        <f t="shared" si="8"/>
        <v>89</v>
      </c>
      <c r="G18" s="73">
        <f t="shared" si="8"/>
        <v>89.5</v>
      </c>
      <c r="H18" s="73">
        <f t="shared" si="8"/>
        <v>520.5</v>
      </c>
      <c r="I18" s="7"/>
      <c r="J18" s="34" t="s">
        <v>12</v>
      </c>
      <c r="K18" s="35">
        <f>AVERAGEIF(K4:K15,"&gt;0")</f>
        <v>520.5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82.5</v>
      </c>
      <c r="C19" s="73">
        <f t="array" ref="C19">+MEDIAN(IF(C4:C15&lt;&gt;0,C4:C15))</f>
        <v>84</v>
      </c>
      <c r="D19" s="73">
        <f t="array" ref="D19">+MEDIAN(IF(D4:D15&lt;&gt;0,D4:D15))</f>
        <v>88.5</v>
      </c>
      <c r="E19" s="73">
        <f t="array" ref="E19">+MEDIAN(IF(E4:E15&lt;&gt;0,E4:E15))</f>
        <v>87</v>
      </c>
      <c r="F19" s="73">
        <f t="array" ref="F19">+MEDIAN(IF(F4:F15&lt;&gt;0,F4:F15))</f>
        <v>89</v>
      </c>
      <c r="G19" s="73">
        <f t="array" ref="G19">+MEDIAN(IF(G4:G15&lt;&gt;0,G4:G15))</f>
        <v>89.5</v>
      </c>
      <c r="H19" s="73">
        <f t="array" ref="H19">+MEDIAN(IF(H4:H15&lt;&gt;0,H4:H15))</f>
        <v>520.5</v>
      </c>
      <c r="I19" s="7"/>
      <c r="J19" s="34" t="s">
        <v>13</v>
      </c>
      <c r="K19" s="35">
        <f t="array" ref="K19">+MEDIAN(IF(K4:K15&lt;&gt;0,K4:K15))</f>
        <v>520.5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83</v>
      </c>
      <c r="C20" s="106">
        <f t="shared" si="9"/>
        <v>88</v>
      </c>
      <c r="D20" s="106">
        <f t="shared" si="9"/>
        <v>90</v>
      </c>
      <c r="E20" s="106">
        <f t="shared" si="9"/>
        <v>90</v>
      </c>
      <c r="F20" s="106">
        <f t="shared" si="9"/>
        <v>91</v>
      </c>
      <c r="G20" s="106">
        <f t="shared" si="9"/>
        <v>93</v>
      </c>
      <c r="H20" s="106">
        <f t="shared" si="9"/>
        <v>526</v>
      </c>
      <c r="I20" s="7"/>
      <c r="J20" s="34" t="s">
        <v>14</v>
      </c>
      <c r="K20" s="35">
        <f>+MAX(K4:K15)</f>
        <v>526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0.70710678118654757</v>
      </c>
      <c r="C21" s="122">
        <f t="array" ref="C21">+STDEV(IF(C4:C15&gt;0,C4:C15))</f>
        <v>5.6568542494923806</v>
      </c>
      <c r="D21" s="122">
        <f t="array" ref="D21">+STDEV(IF(D4:D15&gt;0,D4:D15))</f>
        <v>2.1213203435596424</v>
      </c>
      <c r="E21" s="122">
        <f t="array" ref="E21">+STDEV(IF(E4:E15&gt;0,E4:E15))</f>
        <v>4.2426406871192848</v>
      </c>
      <c r="F21" s="122">
        <f t="array" ref="F21">+STDEV(IF(F4:F15&gt;0,F4:F15))</f>
        <v>2.8284271247461903</v>
      </c>
      <c r="G21" s="122">
        <f t="array" ref="G21">+STDEV(IF(G4:G15&gt;0,G4:G15))</f>
        <v>4.9497474683058327</v>
      </c>
      <c r="H21" s="122">
        <f t="array" ref="H21">+STDEV(IF(H4:H15&gt;0,H4:H15))</f>
        <v>7.7781745930520225</v>
      </c>
      <c r="I21" s="7"/>
      <c r="J21" s="34" t="s">
        <v>15</v>
      </c>
      <c r="K21" s="121">
        <f t="array" ref="K21">+STDEV(IF(K4:K15&gt;0,K4:K15))</f>
        <v>7.7781745930520225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1.2121212121212121E-2</v>
      </c>
      <c r="C22" s="116">
        <f t="shared" ref="C22:H22" si="10">+(C20-C17)/C18</f>
        <v>9.5238095238095233E-2</v>
      </c>
      <c r="D22" s="116">
        <f t="shared" si="10"/>
        <v>3.3898305084745763E-2</v>
      </c>
      <c r="E22" s="116">
        <f t="shared" si="10"/>
        <v>6.8965517241379309E-2</v>
      </c>
      <c r="F22" s="116">
        <f t="shared" si="10"/>
        <v>4.49438202247191E-2</v>
      </c>
      <c r="G22" s="116">
        <f t="shared" si="10"/>
        <v>7.8212290502793297E-2</v>
      </c>
      <c r="H22" s="116">
        <f t="shared" si="10"/>
        <v>2.1133525456292025E-2</v>
      </c>
      <c r="I22" s="7"/>
      <c r="J22" s="36" t="s">
        <v>10</v>
      </c>
      <c r="K22" s="37">
        <f>+K21/K18</f>
        <v>1.4943659160522618E-2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22811</v>
      </c>
      <c r="B2" s="15" t="s">
        <v>71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89</v>
      </c>
      <c r="C4" s="166">
        <v>85</v>
      </c>
      <c r="D4" s="166">
        <v>82</v>
      </c>
      <c r="E4" s="166">
        <v>83</v>
      </c>
      <c r="F4" s="166">
        <v>84</v>
      </c>
      <c r="G4" s="166">
        <v>83</v>
      </c>
      <c r="H4" s="45">
        <f>+SUM(B4:G4)</f>
        <v>506</v>
      </c>
      <c r="I4" s="84"/>
      <c r="J4" s="61">
        <v>45312</v>
      </c>
      <c r="K4" s="71">
        <f>+H4</f>
        <v>506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89</v>
      </c>
      <c r="T4" s="129">
        <f>IF(H4=0,0,+((+S4-MIN(B4:G4))/AVERAGE(B4:G4)))</f>
        <v>8.3003952569169967E-2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78</v>
      </c>
      <c r="C5" s="166">
        <v>85</v>
      </c>
      <c r="D5" s="166">
        <v>78</v>
      </c>
      <c r="E5" s="166">
        <v>78</v>
      </c>
      <c r="F5" s="166">
        <v>84</v>
      </c>
      <c r="G5" s="166">
        <v>89</v>
      </c>
      <c r="H5" s="45">
        <f t="shared" ref="H5:H15" si="2">+SUM(B5:G5)</f>
        <v>492</v>
      </c>
      <c r="I5" s="84"/>
      <c r="J5" s="61">
        <v>45326</v>
      </c>
      <c r="K5" s="71">
        <f t="shared" ref="K5:K15" si="3">+H5</f>
        <v>492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89</v>
      </c>
      <c r="T5" s="129">
        <f t="shared" ref="T5:T15" si="5">IF(H5=0,0,+((+S5-MIN(B5:G5))/AVERAGE(B5:G5)))</f>
        <v>0.13414634146341464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82</v>
      </c>
      <c r="C6" s="166">
        <v>91</v>
      </c>
      <c r="D6" s="166">
        <v>88</v>
      </c>
      <c r="E6" s="166">
        <v>88</v>
      </c>
      <c r="F6" s="166">
        <v>86</v>
      </c>
      <c r="G6" s="166">
        <v>84</v>
      </c>
      <c r="H6" s="45">
        <f t="shared" si="2"/>
        <v>519</v>
      </c>
      <c r="I6" s="84"/>
      <c r="J6" s="61">
        <v>45354</v>
      </c>
      <c r="K6" s="71">
        <f t="shared" si="3"/>
        <v>519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492</v>
      </c>
      <c r="R6" s="73">
        <f>+K4</f>
        <v>506</v>
      </c>
      <c r="S6" s="120">
        <f t="shared" si="1"/>
        <v>91</v>
      </c>
      <c r="T6" s="129">
        <f t="shared" si="5"/>
        <v>0.10404624277456648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76</v>
      </c>
      <c r="C7" s="166">
        <v>79</v>
      </c>
      <c r="D7" s="166">
        <v>79</v>
      </c>
      <c r="E7" s="166">
        <v>79</v>
      </c>
      <c r="F7" s="166">
        <v>73</v>
      </c>
      <c r="G7" s="166">
        <v>85</v>
      </c>
      <c r="H7" s="45">
        <f t="shared" si="2"/>
        <v>471</v>
      </c>
      <c r="I7" s="84"/>
      <c r="J7" s="61">
        <v>45389</v>
      </c>
      <c r="K7" s="71">
        <f t="shared" si="3"/>
        <v>471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1</v>
      </c>
      <c r="Q7" s="73">
        <f>IF(SUM(K6:K7)=0,+Q6,+LOOKUP(2,1/($K$4:K6&gt;0),$K$4:K6))</f>
        <v>519</v>
      </c>
      <c r="R7" s="73">
        <f>+IF(K6=0,+R6,+LOOKUP(2,1/($K$4:K5&gt;0),$K$4:K5))</f>
        <v>492</v>
      </c>
      <c r="S7" s="120">
        <f t="shared" si="1"/>
        <v>85</v>
      </c>
      <c r="T7" s="129">
        <f t="shared" si="5"/>
        <v>0.15286624203821655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471</v>
      </c>
      <c r="R8" s="73">
        <f>+IF(K7=0,+R7,+LOOKUP(2,1/($K$4:K6&gt;0),$K$4:K6))</f>
        <v>519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471</v>
      </c>
      <c r="R9" s="73">
        <f>+IF(K8=0,+R8,+LOOKUP(2,1/($K$4:K7&gt;0),$K$4:K7))</f>
        <v>519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471</v>
      </c>
      <c r="R10" s="73">
        <f>+IF(K9=0,+R9,+LOOKUP(2,1/($K$4:K8&gt;0),$K$4:K8))</f>
        <v>519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82</v>
      </c>
      <c r="C11" s="166">
        <v>85</v>
      </c>
      <c r="D11" s="166">
        <v>79</v>
      </c>
      <c r="E11" s="166">
        <v>81</v>
      </c>
      <c r="F11" s="166">
        <v>84</v>
      </c>
      <c r="G11" s="166">
        <v>81</v>
      </c>
      <c r="H11" s="45">
        <f t="shared" si="2"/>
        <v>492</v>
      </c>
      <c r="I11" s="84"/>
      <c r="J11" s="61">
        <v>45557</v>
      </c>
      <c r="K11" s="71">
        <f t="shared" si="3"/>
        <v>492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2</v>
      </c>
      <c r="O11" s="73">
        <f>IF(COUNTIF($K$4:K11,"&gt;0")&lt;3,0,+IF(K11=0,0,IF(K11&lt;=Q11,0,IF(Q11&lt;=R11,0,3))))</f>
        <v>0</v>
      </c>
      <c r="P11" s="71">
        <f t="shared" si="0"/>
        <v>3</v>
      </c>
      <c r="Q11" s="73">
        <f>IF(SUM(K10:K11)=0,+Q10,+LOOKUP(2,1/($K$4:K10&gt;0),$K$4:K10))</f>
        <v>471</v>
      </c>
      <c r="R11" s="73">
        <f>+IF(K10=0,+R10,+LOOKUP(2,1/($K$4:K9&gt;0),$K$4:K9))</f>
        <v>519</v>
      </c>
      <c r="S11" s="120">
        <f t="shared" si="1"/>
        <v>85</v>
      </c>
      <c r="T11" s="129">
        <f t="shared" si="5"/>
        <v>7.3170731707317069E-2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492</v>
      </c>
      <c r="R12" s="73">
        <f>+IF(K11=0,+R11,+LOOKUP(2,1/($K$4:K10&gt;0),$K$4:K10))</f>
        <v>471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492</v>
      </c>
      <c r="R13" s="73">
        <f>+IF(K12=0,+R12,+LOOKUP(2,1/($K$4:K11&gt;0),$K$4:K11))</f>
        <v>471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492</v>
      </c>
      <c r="R14" s="73">
        <f>+IF(K13=0,+R13,+LOOKUP(2,1/($K$4:K12&gt;0),$K$4:K12))</f>
        <v>471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492</v>
      </c>
      <c r="R15" s="83">
        <f>+IF(K14=0,+R14,+LOOKUP(2,1/($K$4:K13&gt;0),$K$4:K13))</f>
        <v>471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2480</v>
      </c>
      <c r="I16" s="7"/>
      <c r="J16" s="39" t="s">
        <v>0</v>
      </c>
      <c r="K16" s="50">
        <f>SUM(K4:K15)</f>
        <v>2480</v>
      </c>
      <c r="L16" s="79">
        <f>SUM(L4:L15)</f>
        <v>5</v>
      </c>
      <c r="M16" s="79">
        <f t="shared" ref="M16:P16" si="6">SUM(M4:M15)</f>
        <v>0</v>
      </c>
      <c r="N16" s="79">
        <f t="shared" si="6"/>
        <v>4</v>
      </c>
      <c r="O16" s="79">
        <f t="shared" si="6"/>
        <v>0</v>
      </c>
      <c r="P16" s="80">
        <f t="shared" si="6"/>
        <v>9</v>
      </c>
      <c r="Q16" s="74"/>
      <c r="R16" s="74"/>
      <c r="S16" s="65">
        <f>+MAX(S4:S15)</f>
        <v>91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76</v>
      </c>
      <c r="C17" s="113">
        <f t="shared" ref="C17:G17" si="7">SMALL(C4:C15,COUNTIF(C4:C15,"&lt;=0")+1)</f>
        <v>79</v>
      </c>
      <c r="D17" s="113">
        <f t="shared" si="7"/>
        <v>78</v>
      </c>
      <c r="E17" s="113">
        <f t="shared" si="7"/>
        <v>78</v>
      </c>
      <c r="F17" s="113">
        <f t="shared" si="7"/>
        <v>73</v>
      </c>
      <c r="G17" s="113">
        <f t="shared" si="7"/>
        <v>81</v>
      </c>
      <c r="H17" s="113">
        <f>SMALL(H4:H15,COUNTIF(H4:H15,"&lt;=0")+1)</f>
        <v>471</v>
      </c>
      <c r="I17" s="7"/>
      <c r="J17" s="32" t="s">
        <v>11</v>
      </c>
      <c r="K17" s="33">
        <f>SMALL(K4:K15,COUNTIF(K4:K15,"&lt;=0")+1)</f>
        <v>471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81.400000000000006</v>
      </c>
      <c r="C18" s="73">
        <f t="shared" si="8"/>
        <v>85</v>
      </c>
      <c r="D18" s="73">
        <f t="shared" si="8"/>
        <v>81.2</v>
      </c>
      <c r="E18" s="73">
        <f t="shared" si="8"/>
        <v>81.8</v>
      </c>
      <c r="F18" s="73">
        <f t="shared" si="8"/>
        <v>82.2</v>
      </c>
      <c r="G18" s="73">
        <f t="shared" si="8"/>
        <v>84.4</v>
      </c>
      <c r="H18" s="73">
        <f t="shared" si="8"/>
        <v>496</v>
      </c>
      <c r="I18" s="7"/>
      <c r="J18" s="34" t="s">
        <v>12</v>
      </c>
      <c r="K18" s="35">
        <f>AVERAGEIF(K4:K15,"&gt;0")</f>
        <v>496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82</v>
      </c>
      <c r="C19" s="73">
        <f t="array" ref="C19">+MEDIAN(IF(C4:C15&lt;&gt;0,C4:C15))</f>
        <v>85</v>
      </c>
      <c r="D19" s="73">
        <f t="array" ref="D19">+MEDIAN(IF(D4:D15&lt;&gt;0,D4:D15))</f>
        <v>79</v>
      </c>
      <c r="E19" s="73">
        <f t="array" ref="E19">+MEDIAN(IF(E4:E15&lt;&gt;0,E4:E15))</f>
        <v>81</v>
      </c>
      <c r="F19" s="73">
        <f t="array" ref="F19">+MEDIAN(IF(F4:F15&lt;&gt;0,F4:F15))</f>
        <v>84</v>
      </c>
      <c r="G19" s="73">
        <f t="array" ref="G19">+MEDIAN(IF(G4:G15&lt;&gt;0,G4:G15))</f>
        <v>84</v>
      </c>
      <c r="H19" s="73">
        <f t="array" ref="H19">+MEDIAN(IF(H4:H15&lt;&gt;0,H4:H15))</f>
        <v>492</v>
      </c>
      <c r="I19" s="7"/>
      <c r="J19" s="34" t="s">
        <v>13</v>
      </c>
      <c r="K19" s="35">
        <f t="array" ref="K19">+MEDIAN(IF(K4:K15&lt;&gt;0,K4:K15))</f>
        <v>492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89</v>
      </c>
      <c r="C20" s="106">
        <f t="shared" si="9"/>
        <v>91</v>
      </c>
      <c r="D20" s="106">
        <f t="shared" si="9"/>
        <v>88</v>
      </c>
      <c r="E20" s="106">
        <f t="shared" si="9"/>
        <v>88</v>
      </c>
      <c r="F20" s="106">
        <f t="shared" si="9"/>
        <v>86</v>
      </c>
      <c r="G20" s="106">
        <f t="shared" si="9"/>
        <v>89</v>
      </c>
      <c r="H20" s="106">
        <f t="shared" si="9"/>
        <v>519</v>
      </c>
      <c r="I20" s="7"/>
      <c r="J20" s="34" t="s">
        <v>14</v>
      </c>
      <c r="K20" s="35">
        <f>+MAX(K4:K15)</f>
        <v>519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4.9799598391954927</v>
      </c>
      <c r="C21" s="122">
        <f t="array" ref="C21">+STDEV(IF(C4:C15&gt;0,C4:C15))</f>
        <v>4.2426406871192848</v>
      </c>
      <c r="D21" s="122">
        <f t="array" ref="D21">+STDEV(IF(D4:D15&gt;0,D4:D15))</f>
        <v>4.0865633483405102</v>
      </c>
      <c r="E21" s="122">
        <f t="array" ref="E21">+STDEV(IF(E4:E15&gt;0,E4:E15))</f>
        <v>3.9623225512317899</v>
      </c>
      <c r="F21" s="122">
        <f t="array" ref="F21">+STDEV(IF(F4:F15&gt;0,F4:F15))</f>
        <v>5.215361924162119</v>
      </c>
      <c r="G21" s="122">
        <f t="array" ref="G21">+STDEV(IF(G4:G15&gt;0,G4:G15))</f>
        <v>2.9664793948382648</v>
      </c>
      <c r="H21" s="122">
        <f t="array" ref="H21">+STDEV(IF(H4:H15&gt;0,H4:H15))</f>
        <v>17.930421077041107</v>
      </c>
      <c r="I21" s="7"/>
      <c r="J21" s="34" t="s">
        <v>15</v>
      </c>
      <c r="K21" s="121">
        <f t="array" ref="K21">+STDEV(IF(K4:K15&gt;0,K4:K15))</f>
        <v>17.930421077041107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0.15970515970515969</v>
      </c>
      <c r="C22" s="116">
        <f t="shared" ref="C22:H22" si="10">+(C20-C17)/C18</f>
        <v>0.14117647058823529</v>
      </c>
      <c r="D22" s="116">
        <f t="shared" si="10"/>
        <v>0.12315270935960591</v>
      </c>
      <c r="E22" s="116">
        <f t="shared" si="10"/>
        <v>0.12224938875305624</v>
      </c>
      <c r="F22" s="116">
        <f t="shared" si="10"/>
        <v>0.15815085158150852</v>
      </c>
      <c r="G22" s="116">
        <f t="shared" si="10"/>
        <v>9.4786729857819899E-2</v>
      </c>
      <c r="H22" s="116">
        <f t="shared" si="10"/>
        <v>9.6774193548387094E-2</v>
      </c>
      <c r="I22" s="7"/>
      <c r="J22" s="36" t="s">
        <v>10</v>
      </c>
      <c r="K22" s="37">
        <f>+K21/K18</f>
        <v>3.6150042494034487E-2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16537</v>
      </c>
      <c r="B2" s="15" t="s">
        <v>73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91</v>
      </c>
      <c r="C4" s="166">
        <v>88</v>
      </c>
      <c r="D4" s="166">
        <v>93</v>
      </c>
      <c r="E4" s="166">
        <v>89</v>
      </c>
      <c r="F4" s="166">
        <v>95</v>
      </c>
      <c r="G4" s="166">
        <v>91</v>
      </c>
      <c r="H4" s="45">
        <f>+SUM(B4:G4)</f>
        <v>547</v>
      </c>
      <c r="I4" s="84"/>
      <c r="J4" s="61">
        <v>45312</v>
      </c>
      <c r="K4" s="71">
        <f>+H4</f>
        <v>547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95</v>
      </c>
      <c r="T4" s="129">
        <f>IF(H4=0,0,+((+S4-MIN(B4:G4))/AVERAGE(B4:G4)))</f>
        <v>7.6782449725776955E-2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88</v>
      </c>
      <c r="C5" s="166">
        <v>83</v>
      </c>
      <c r="D5" s="166">
        <v>91</v>
      </c>
      <c r="E5" s="166">
        <v>88</v>
      </c>
      <c r="F5" s="166">
        <v>86</v>
      </c>
      <c r="G5" s="166">
        <v>91</v>
      </c>
      <c r="H5" s="45">
        <f t="shared" ref="H5:H15" si="2">+SUM(B5:G5)</f>
        <v>527</v>
      </c>
      <c r="I5" s="84"/>
      <c r="J5" s="61">
        <v>45326</v>
      </c>
      <c r="K5" s="71">
        <f t="shared" ref="K5:K15" si="3">+H5</f>
        <v>527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91</v>
      </c>
      <c r="T5" s="129">
        <f t="shared" ref="T5:T15" si="5">IF(H5=0,0,+((+S5-MIN(B5:G5))/AVERAGE(B5:G5)))</f>
        <v>9.1081593927893736E-2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91</v>
      </c>
      <c r="C6" s="166">
        <v>87</v>
      </c>
      <c r="D6" s="166">
        <v>85</v>
      </c>
      <c r="E6" s="166">
        <v>90</v>
      </c>
      <c r="F6" s="166">
        <v>90</v>
      </c>
      <c r="G6" s="166">
        <v>85</v>
      </c>
      <c r="H6" s="45">
        <f t="shared" si="2"/>
        <v>528</v>
      </c>
      <c r="I6" s="84"/>
      <c r="J6" s="61">
        <v>45354</v>
      </c>
      <c r="K6" s="71">
        <f t="shared" si="3"/>
        <v>528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527</v>
      </c>
      <c r="R6" s="73">
        <f>+K4</f>
        <v>547</v>
      </c>
      <c r="S6" s="120">
        <f t="shared" si="1"/>
        <v>91</v>
      </c>
      <c r="T6" s="129">
        <f t="shared" si="5"/>
        <v>6.8181818181818177E-2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85</v>
      </c>
      <c r="C7" s="166">
        <v>90</v>
      </c>
      <c r="D7" s="166">
        <v>90</v>
      </c>
      <c r="E7" s="166">
        <v>93</v>
      </c>
      <c r="F7" s="166">
        <v>81</v>
      </c>
      <c r="G7" s="166">
        <v>90</v>
      </c>
      <c r="H7" s="45">
        <f t="shared" si="2"/>
        <v>529</v>
      </c>
      <c r="I7" s="84"/>
      <c r="J7" s="61">
        <v>45389</v>
      </c>
      <c r="K7" s="71">
        <f t="shared" si="3"/>
        <v>529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3</v>
      </c>
      <c r="P7" s="71">
        <f t="shared" si="0"/>
        <v>4</v>
      </c>
      <c r="Q7" s="73">
        <f>IF(SUM(K6:K7)=0,+Q6,+LOOKUP(2,1/($K$4:K6&gt;0),$K$4:K6))</f>
        <v>528</v>
      </c>
      <c r="R7" s="73">
        <f>+IF(K6=0,+R6,+LOOKUP(2,1/($K$4:K5&gt;0),$K$4:K5))</f>
        <v>527</v>
      </c>
      <c r="S7" s="120">
        <f t="shared" si="1"/>
        <v>93</v>
      </c>
      <c r="T7" s="129">
        <f t="shared" si="5"/>
        <v>0.13610586011342155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81</v>
      </c>
      <c r="C8" s="166">
        <v>90</v>
      </c>
      <c r="D8" s="166">
        <v>86</v>
      </c>
      <c r="E8" s="166">
        <v>80</v>
      </c>
      <c r="F8" s="166">
        <v>84</v>
      </c>
      <c r="G8" s="166">
        <v>87</v>
      </c>
      <c r="H8" s="45">
        <f t="shared" si="2"/>
        <v>508</v>
      </c>
      <c r="I8" s="84"/>
      <c r="J8" s="61">
        <v>45403</v>
      </c>
      <c r="K8" s="71">
        <f t="shared" si="3"/>
        <v>508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529</v>
      </c>
      <c r="R8" s="73">
        <f>+IF(K7=0,+R7,+LOOKUP(2,1/($K$4:K6&gt;0),$K$4:K6))</f>
        <v>528</v>
      </c>
      <c r="S8" s="120">
        <f t="shared" si="1"/>
        <v>90</v>
      </c>
      <c r="T8" s="129">
        <f t="shared" si="5"/>
        <v>0.11811023622047244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83</v>
      </c>
      <c r="C9" s="166">
        <v>92</v>
      </c>
      <c r="D9" s="166">
        <v>88</v>
      </c>
      <c r="E9" s="166">
        <v>86</v>
      </c>
      <c r="F9" s="166">
        <v>87</v>
      </c>
      <c r="G9" s="166">
        <v>88</v>
      </c>
      <c r="H9" s="45">
        <f t="shared" si="2"/>
        <v>524</v>
      </c>
      <c r="I9" s="84"/>
      <c r="J9" s="61">
        <v>45459</v>
      </c>
      <c r="K9" s="71">
        <f t="shared" si="3"/>
        <v>524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2</v>
      </c>
      <c r="O9" s="73">
        <f>IF(COUNTIF($K$4:K9,"&gt;0")&lt;3,0,+IF(K9=0,0,IF(K9&lt;=Q9,0,IF(Q9&lt;=R9,0,3))))</f>
        <v>0</v>
      </c>
      <c r="P9" s="71">
        <f t="shared" si="0"/>
        <v>3</v>
      </c>
      <c r="Q9" s="73">
        <f>IF(SUM(K8:K9)=0,+Q8,+LOOKUP(2,1/($K$4:K8&gt;0),$K$4:K8))</f>
        <v>508</v>
      </c>
      <c r="R9" s="73">
        <f>+IF(K8=0,+R8,+LOOKUP(2,1/($K$4:K7&gt;0),$K$4:K7))</f>
        <v>529</v>
      </c>
      <c r="S9" s="120">
        <f t="shared" si="1"/>
        <v>92</v>
      </c>
      <c r="T9" s="129">
        <f t="shared" si="5"/>
        <v>0.10305343511450382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87</v>
      </c>
      <c r="C10" s="166">
        <v>92</v>
      </c>
      <c r="D10" s="166">
        <v>84</v>
      </c>
      <c r="E10" s="166">
        <v>86</v>
      </c>
      <c r="F10" s="166">
        <v>88</v>
      </c>
      <c r="G10" s="166">
        <v>87</v>
      </c>
      <c r="H10" s="45">
        <f t="shared" si="2"/>
        <v>524</v>
      </c>
      <c r="I10" s="84"/>
      <c r="J10" s="61">
        <v>45487</v>
      </c>
      <c r="K10" s="71">
        <f t="shared" si="3"/>
        <v>524</v>
      </c>
      <c r="L10" s="72">
        <f t="shared" si="4"/>
        <v>1</v>
      </c>
      <c r="M10" s="73">
        <f>+IF(K10=0,0,IF(SUM($K$4:K9)=0,0,IF(K10=LOOKUP(2,1/($K$4:K9&lt;&gt;0),$K$4:K9),1,0)))</f>
        <v>1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2</v>
      </c>
      <c r="Q10" s="73">
        <f>IF(SUM(K9:K10)=0,+Q9,+LOOKUP(2,1/($K$4:K9&gt;0),$K$4:K9))</f>
        <v>524</v>
      </c>
      <c r="R10" s="73">
        <f>+IF(K9=0,+R9,+LOOKUP(2,1/($K$4:K8&gt;0),$K$4:K8))</f>
        <v>508</v>
      </c>
      <c r="S10" s="120">
        <f t="shared" si="1"/>
        <v>92</v>
      </c>
      <c r="T10" s="129">
        <f t="shared" si="5"/>
        <v>9.1603053435114504E-2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87</v>
      </c>
      <c r="C11" s="166">
        <v>86</v>
      </c>
      <c r="D11" s="166">
        <v>89</v>
      </c>
      <c r="E11" s="166">
        <v>88</v>
      </c>
      <c r="F11" s="166">
        <v>92</v>
      </c>
      <c r="G11" s="166">
        <v>83</v>
      </c>
      <c r="H11" s="45">
        <f t="shared" si="2"/>
        <v>525</v>
      </c>
      <c r="I11" s="84"/>
      <c r="J11" s="61">
        <v>45557</v>
      </c>
      <c r="K11" s="71">
        <f t="shared" si="3"/>
        <v>525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2</v>
      </c>
      <c r="O11" s="73">
        <f>IF(COUNTIF($K$4:K11,"&gt;0")&lt;3,0,+IF(K11=0,0,IF(K11&lt;=Q11,0,IF(Q11&lt;=R11,0,3))))</f>
        <v>0</v>
      </c>
      <c r="P11" s="71">
        <f t="shared" si="0"/>
        <v>3</v>
      </c>
      <c r="Q11" s="73">
        <f>IF(SUM(K10:K11)=0,+Q10,+LOOKUP(2,1/($K$4:K10&gt;0),$K$4:K10))</f>
        <v>524</v>
      </c>
      <c r="R11" s="73">
        <f>+IF(K10=0,+R10,+LOOKUP(2,1/($K$4:K9&gt;0),$K$4:K9))</f>
        <v>524</v>
      </c>
      <c r="S11" s="120">
        <f t="shared" si="1"/>
        <v>92</v>
      </c>
      <c r="T11" s="129">
        <f t="shared" si="5"/>
        <v>0.10285714285714286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525</v>
      </c>
      <c r="R12" s="73">
        <f>+IF(K11=0,+R11,+LOOKUP(2,1/($K$4:K10&gt;0),$K$4:K10))</f>
        <v>524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525</v>
      </c>
      <c r="R13" s="73">
        <f>+IF(K12=0,+R12,+LOOKUP(2,1/($K$4:K11&gt;0),$K$4:K11))</f>
        <v>524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525</v>
      </c>
      <c r="R14" s="73">
        <f>+IF(K13=0,+R13,+LOOKUP(2,1/($K$4:K12&gt;0),$K$4:K12))</f>
        <v>524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525</v>
      </c>
      <c r="R15" s="83">
        <f>+IF(K14=0,+R14,+LOOKUP(2,1/($K$4:K13&gt;0),$K$4:K13))</f>
        <v>524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4212</v>
      </c>
      <c r="I16" s="7"/>
      <c r="J16" s="39" t="s">
        <v>0</v>
      </c>
      <c r="K16" s="50">
        <f>SUM(K4:K15)</f>
        <v>4212</v>
      </c>
      <c r="L16" s="79">
        <f>SUM(L4:L15)</f>
        <v>8</v>
      </c>
      <c r="M16" s="79">
        <f t="shared" ref="M16:P16" si="6">SUM(M4:M15)</f>
        <v>1</v>
      </c>
      <c r="N16" s="79">
        <f t="shared" si="6"/>
        <v>6</v>
      </c>
      <c r="O16" s="79">
        <f t="shared" si="6"/>
        <v>3</v>
      </c>
      <c r="P16" s="80">
        <f t="shared" si="6"/>
        <v>18</v>
      </c>
      <c r="Q16" s="74"/>
      <c r="R16" s="74"/>
      <c r="S16" s="65">
        <f>+MAX(S4:S15)</f>
        <v>95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81</v>
      </c>
      <c r="C17" s="113">
        <f t="shared" ref="C17:G17" si="7">SMALL(C4:C15,COUNTIF(C4:C15,"&lt;=0")+1)</f>
        <v>83</v>
      </c>
      <c r="D17" s="113">
        <f t="shared" si="7"/>
        <v>84</v>
      </c>
      <c r="E17" s="113">
        <f t="shared" si="7"/>
        <v>80</v>
      </c>
      <c r="F17" s="113">
        <f t="shared" si="7"/>
        <v>81</v>
      </c>
      <c r="G17" s="113">
        <f t="shared" si="7"/>
        <v>83</v>
      </c>
      <c r="H17" s="113">
        <f>SMALL(H4:H15,COUNTIF(H4:H15,"&lt;=0")+1)</f>
        <v>508</v>
      </c>
      <c r="I17" s="7"/>
      <c r="J17" s="32" t="s">
        <v>11</v>
      </c>
      <c r="K17" s="33">
        <f>SMALL(K4:K15,COUNTIF(K4:K15,"&lt;=0")+1)</f>
        <v>508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86.625</v>
      </c>
      <c r="C18" s="73">
        <f t="shared" si="8"/>
        <v>88.5</v>
      </c>
      <c r="D18" s="73">
        <f t="shared" si="8"/>
        <v>88.25</v>
      </c>
      <c r="E18" s="73">
        <f t="shared" si="8"/>
        <v>87.5</v>
      </c>
      <c r="F18" s="73">
        <f t="shared" si="8"/>
        <v>87.875</v>
      </c>
      <c r="G18" s="73">
        <f t="shared" si="8"/>
        <v>87.75</v>
      </c>
      <c r="H18" s="73">
        <f t="shared" si="8"/>
        <v>526.5</v>
      </c>
      <c r="I18" s="7"/>
      <c r="J18" s="34" t="s">
        <v>12</v>
      </c>
      <c r="K18" s="35">
        <f>AVERAGEIF(K4:K15,"&gt;0")</f>
        <v>526.5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87</v>
      </c>
      <c r="C19" s="73">
        <f t="array" ref="C19">+MEDIAN(IF(C4:C15&lt;&gt;0,C4:C15))</f>
        <v>89</v>
      </c>
      <c r="D19" s="73">
        <f t="array" ref="D19">+MEDIAN(IF(D4:D15&lt;&gt;0,D4:D15))</f>
        <v>88.5</v>
      </c>
      <c r="E19" s="73">
        <f t="array" ref="E19">+MEDIAN(IF(E4:E15&lt;&gt;0,E4:E15))</f>
        <v>88</v>
      </c>
      <c r="F19" s="73">
        <f t="array" ref="F19">+MEDIAN(IF(F4:F15&lt;&gt;0,F4:F15))</f>
        <v>87.5</v>
      </c>
      <c r="G19" s="73">
        <f t="array" ref="G19">+MEDIAN(IF(G4:G15&lt;&gt;0,G4:G15))</f>
        <v>87.5</v>
      </c>
      <c r="H19" s="73">
        <f t="array" ref="H19">+MEDIAN(IF(H4:H15&lt;&gt;0,H4:H15))</f>
        <v>526</v>
      </c>
      <c r="I19" s="7"/>
      <c r="J19" s="34" t="s">
        <v>13</v>
      </c>
      <c r="K19" s="35">
        <f t="array" ref="K19">+MEDIAN(IF(K4:K15&lt;&gt;0,K4:K15))</f>
        <v>526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91</v>
      </c>
      <c r="C20" s="106">
        <f t="shared" si="9"/>
        <v>92</v>
      </c>
      <c r="D20" s="106">
        <f t="shared" si="9"/>
        <v>93</v>
      </c>
      <c r="E20" s="106">
        <f t="shared" si="9"/>
        <v>93</v>
      </c>
      <c r="F20" s="106">
        <f t="shared" si="9"/>
        <v>95</v>
      </c>
      <c r="G20" s="106">
        <f t="shared" si="9"/>
        <v>91</v>
      </c>
      <c r="H20" s="106">
        <f t="shared" si="9"/>
        <v>547</v>
      </c>
      <c r="I20" s="7"/>
      <c r="J20" s="34" t="s">
        <v>14</v>
      </c>
      <c r="K20" s="35">
        <f>+MAX(K4:K15)</f>
        <v>547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3.5431019500674021</v>
      </c>
      <c r="C21" s="122">
        <f t="array" ref="C21">+STDEV(IF(C4:C15&gt;0,C4:C15))</f>
        <v>3.1167748898959182</v>
      </c>
      <c r="D21" s="122">
        <f t="array" ref="D21">+STDEV(IF(D4:D15&gt;0,D4:D15))</f>
        <v>3.1052950170405937</v>
      </c>
      <c r="E21" s="122">
        <f t="array" ref="E21">+STDEV(IF(E4:E15&gt;0,E4:E15))</f>
        <v>3.7796447300922722</v>
      </c>
      <c r="F21" s="122">
        <f t="array" ref="F21">+STDEV(IF(F4:F15&gt;0,F4:F15))</f>
        <v>4.4541313086039249</v>
      </c>
      <c r="G21" s="122">
        <f t="array" ref="G21">+STDEV(IF(G4:G15&gt;0,G4:G15))</f>
        <v>2.8660575211055539</v>
      </c>
      <c r="H21" s="122">
        <f t="array" ref="H21">+STDEV(IF(H4:H15&gt;0,H4:H15))</f>
        <v>10.596495377515827</v>
      </c>
      <c r="I21" s="7"/>
      <c r="J21" s="34" t="s">
        <v>15</v>
      </c>
      <c r="K21" s="121">
        <f t="array" ref="K21">+STDEV(IF(K4:K15&gt;0,K4:K15))</f>
        <v>10.596495377515827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0.11544011544011544</v>
      </c>
      <c r="C22" s="116">
        <f t="shared" ref="C22:H22" si="10">+(C20-C17)/C18</f>
        <v>0.10169491525423729</v>
      </c>
      <c r="D22" s="116">
        <f t="shared" si="10"/>
        <v>0.10198300283286119</v>
      </c>
      <c r="E22" s="116">
        <f t="shared" si="10"/>
        <v>0.14857142857142858</v>
      </c>
      <c r="F22" s="116">
        <f t="shared" si="10"/>
        <v>0.15931721194879089</v>
      </c>
      <c r="G22" s="116">
        <f t="shared" si="10"/>
        <v>9.1168091168091173E-2</v>
      </c>
      <c r="H22" s="116">
        <f t="shared" si="10"/>
        <v>7.407407407407407E-2</v>
      </c>
      <c r="I22" s="7"/>
      <c r="J22" s="36" t="s">
        <v>10</v>
      </c>
      <c r="K22" s="37">
        <f>+K21/K18</f>
        <v>2.0126297013325408E-2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23833</v>
      </c>
      <c r="B2" s="15" t="s">
        <v>75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82</v>
      </c>
      <c r="C5" s="166">
        <v>88</v>
      </c>
      <c r="D5" s="166">
        <v>84</v>
      </c>
      <c r="E5" s="166">
        <v>88</v>
      </c>
      <c r="F5" s="166">
        <v>84</v>
      </c>
      <c r="G5" s="166">
        <v>90</v>
      </c>
      <c r="H5" s="45">
        <f t="shared" ref="H5:H15" si="2">+SUM(B5:G5)</f>
        <v>516</v>
      </c>
      <c r="I5" s="84"/>
      <c r="J5" s="61">
        <v>45326</v>
      </c>
      <c r="K5" s="71">
        <f t="shared" ref="K5:K15" si="3">+H5</f>
        <v>516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90</v>
      </c>
      <c r="T5" s="129">
        <f t="shared" ref="T5:T15" si="5">IF(H5=0,0,+((+S5-MIN(B5:G5))/AVERAGE(B5:G5)))</f>
        <v>9.3023255813953487E-2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84</v>
      </c>
      <c r="C6" s="166">
        <v>88</v>
      </c>
      <c r="D6" s="166">
        <v>78</v>
      </c>
      <c r="E6" s="166">
        <v>87</v>
      </c>
      <c r="F6" s="166">
        <v>81</v>
      </c>
      <c r="G6" s="166">
        <v>87</v>
      </c>
      <c r="H6" s="45">
        <f t="shared" si="2"/>
        <v>505</v>
      </c>
      <c r="I6" s="84"/>
      <c r="J6" s="61">
        <v>45354</v>
      </c>
      <c r="K6" s="71">
        <f t="shared" si="3"/>
        <v>505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1</v>
      </c>
      <c r="Q6" s="73">
        <f>+K5</f>
        <v>516</v>
      </c>
      <c r="R6" s="73">
        <f>+K4</f>
        <v>0</v>
      </c>
      <c r="S6" s="120">
        <f t="shared" si="1"/>
        <v>88</v>
      </c>
      <c r="T6" s="129">
        <f t="shared" si="5"/>
        <v>0.11881188118811881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81</v>
      </c>
      <c r="C7" s="166">
        <v>77</v>
      </c>
      <c r="D7" s="166">
        <v>83</v>
      </c>
      <c r="E7" s="166">
        <v>86</v>
      </c>
      <c r="F7" s="166">
        <v>84</v>
      </c>
      <c r="G7" s="166">
        <v>85</v>
      </c>
      <c r="H7" s="45">
        <f t="shared" si="2"/>
        <v>496</v>
      </c>
      <c r="I7" s="84"/>
      <c r="J7" s="61">
        <v>45389</v>
      </c>
      <c r="K7" s="71">
        <f t="shared" si="3"/>
        <v>496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1</v>
      </c>
      <c r="Q7" s="73">
        <f>IF(SUM(K6:K7)=0,+Q6,+LOOKUP(2,1/($K$4:K6&gt;0),$K$4:K6))</f>
        <v>505</v>
      </c>
      <c r="R7" s="73">
        <f>+IF(K6=0,+R6,+LOOKUP(2,1/($K$4:K5&gt;0),$K$4:K5))</f>
        <v>516</v>
      </c>
      <c r="S7" s="120">
        <f t="shared" si="1"/>
        <v>86</v>
      </c>
      <c r="T7" s="129">
        <f t="shared" si="5"/>
        <v>0.10887096774193548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496</v>
      </c>
      <c r="R8" s="73">
        <f>+IF(K7=0,+R7,+LOOKUP(2,1/($K$4:K6&gt;0),$K$4:K6))</f>
        <v>505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84</v>
      </c>
      <c r="C9" s="166">
        <v>74</v>
      </c>
      <c r="D9" s="166">
        <v>83</v>
      </c>
      <c r="E9" s="166">
        <v>82</v>
      </c>
      <c r="F9" s="166">
        <v>87</v>
      </c>
      <c r="G9" s="166">
        <v>80</v>
      </c>
      <c r="H9" s="45">
        <f t="shared" si="2"/>
        <v>490</v>
      </c>
      <c r="I9" s="84"/>
      <c r="J9" s="61">
        <v>45459</v>
      </c>
      <c r="K9" s="71">
        <f t="shared" si="3"/>
        <v>490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1</v>
      </c>
      <c r="Q9" s="73">
        <f>IF(SUM(K8:K9)=0,+Q8,+LOOKUP(2,1/($K$4:K8&gt;0),$K$4:K8))</f>
        <v>496</v>
      </c>
      <c r="R9" s="73">
        <f>+IF(K8=0,+R8,+LOOKUP(2,1/($K$4:K7&gt;0),$K$4:K7))</f>
        <v>505</v>
      </c>
      <c r="S9" s="120">
        <f t="shared" si="1"/>
        <v>87</v>
      </c>
      <c r="T9" s="129">
        <f t="shared" si="5"/>
        <v>0.15918367346938775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490</v>
      </c>
      <c r="R10" s="73">
        <f>+IF(K9=0,+R9,+LOOKUP(2,1/($K$4:K8&gt;0),$K$4:K8))</f>
        <v>496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78</v>
      </c>
      <c r="C11" s="166">
        <v>87</v>
      </c>
      <c r="D11" s="166">
        <v>85</v>
      </c>
      <c r="E11" s="166">
        <v>83</v>
      </c>
      <c r="F11" s="166">
        <v>85</v>
      </c>
      <c r="G11" s="166">
        <v>80</v>
      </c>
      <c r="H11" s="45">
        <f t="shared" si="2"/>
        <v>498</v>
      </c>
      <c r="I11" s="84"/>
      <c r="J11" s="61">
        <v>45557</v>
      </c>
      <c r="K11" s="71">
        <f t="shared" si="3"/>
        <v>498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2</v>
      </c>
      <c r="O11" s="73">
        <f>IF(COUNTIF($K$4:K11,"&gt;0")&lt;3,0,+IF(K11=0,0,IF(K11&lt;=Q11,0,IF(Q11&lt;=R11,0,3))))</f>
        <v>0</v>
      </c>
      <c r="P11" s="71">
        <f t="shared" si="0"/>
        <v>3</v>
      </c>
      <c r="Q11" s="73">
        <f>IF(SUM(K10:K11)=0,+Q10,+LOOKUP(2,1/($K$4:K10&gt;0),$K$4:K10))</f>
        <v>490</v>
      </c>
      <c r="R11" s="73">
        <f>+IF(K10=0,+R10,+LOOKUP(2,1/($K$4:K9&gt;0),$K$4:K9))</f>
        <v>496</v>
      </c>
      <c r="S11" s="120">
        <f t="shared" si="1"/>
        <v>87</v>
      </c>
      <c r="T11" s="129">
        <f t="shared" si="5"/>
        <v>0.10843373493975904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498</v>
      </c>
      <c r="R12" s="73">
        <f>+IF(K11=0,+R11,+LOOKUP(2,1/($K$4:K10&gt;0),$K$4:K10))</f>
        <v>490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498</v>
      </c>
      <c r="R13" s="73">
        <f>+IF(K12=0,+R12,+LOOKUP(2,1/($K$4:K11&gt;0),$K$4:K11))</f>
        <v>490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498</v>
      </c>
      <c r="R14" s="73">
        <f>+IF(K13=0,+R13,+LOOKUP(2,1/($K$4:K12&gt;0),$K$4:K12))</f>
        <v>490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498</v>
      </c>
      <c r="R15" s="83">
        <f>+IF(K14=0,+R14,+LOOKUP(2,1/($K$4:K13&gt;0),$K$4:K13))</f>
        <v>490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2505</v>
      </c>
      <c r="I16" s="7"/>
      <c r="J16" s="39" t="s">
        <v>0</v>
      </c>
      <c r="K16" s="50">
        <f>SUM(K4:K15)</f>
        <v>2505</v>
      </c>
      <c r="L16" s="79">
        <f>SUM(L4:L15)</f>
        <v>5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7</v>
      </c>
      <c r="Q16" s="74"/>
      <c r="R16" s="74"/>
      <c r="S16" s="65">
        <f>+MAX(S4:S15)</f>
        <v>90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78</v>
      </c>
      <c r="C17" s="113">
        <f t="shared" ref="C17:G17" si="7">SMALL(C4:C15,COUNTIF(C4:C15,"&lt;=0")+1)</f>
        <v>74</v>
      </c>
      <c r="D17" s="113">
        <f t="shared" si="7"/>
        <v>78</v>
      </c>
      <c r="E17" s="113">
        <f t="shared" si="7"/>
        <v>82</v>
      </c>
      <c r="F17" s="113">
        <f t="shared" si="7"/>
        <v>81</v>
      </c>
      <c r="G17" s="113">
        <f t="shared" si="7"/>
        <v>80</v>
      </c>
      <c r="H17" s="113">
        <f>SMALL(H4:H15,COUNTIF(H4:H15,"&lt;=0")+1)</f>
        <v>490</v>
      </c>
      <c r="I17" s="7"/>
      <c r="J17" s="32" t="s">
        <v>11</v>
      </c>
      <c r="K17" s="33">
        <f>SMALL(K4:K15,COUNTIF(K4:K15,"&lt;=0")+1)</f>
        <v>490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81.8</v>
      </c>
      <c r="C18" s="73">
        <f t="shared" si="8"/>
        <v>82.8</v>
      </c>
      <c r="D18" s="73">
        <f t="shared" si="8"/>
        <v>82.6</v>
      </c>
      <c r="E18" s="73">
        <f t="shared" si="8"/>
        <v>85.2</v>
      </c>
      <c r="F18" s="73">
        <f t="shared" si="8"/>
        <v>84.2</v>
      </c>
      <c r="G18" s="73">
        <f t="shared" si="8"/>
        <v>84.4</v>
      </c>
      <c r="H18" s="73">
        <f t="shared" si="8"/>
        <v>501</v>
      </c>
      <c r="I18" s="7"/>
      <c r="J18" s="34" t="s">
        <v>12</v>
      </c>
      <c r="K18" s="35">
        <f>AVERAGEIF(K4:K15,"&gt;0")</f>
        <v>501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82</v>
      </c>
      <c r="C19" s="73">
        <f t="array" ref="C19">+MEDIAN(IF(C4:C15&lt;&gt;0,C4:C15))</f>
        <v>87</v>
      </c>
      <c r="D19" s="73">
        <f t="array" ref="D19">+MEDIAN(IF(D4:D15&lt;&gt;0,D4:D15))</f>
        <v>83</v>
      </c>
      <c r="E19" s="73">
        <f t="array" ref="E19">+MEDIAN(IF(E4:E15&lt;&gt;0,E4:E15))</f>
        <v>86</v>
      </c>
      <c r="F19" s="73">
        <f t="array" ref="F19">+MEDIAN(IF(F4:F15&lt;&gt;0,F4:F15))</f>
        <v>84</v>
      </c>
      <c r="G19" s="73">
        <f t="array" ref="G19">+MEDIAN(IF(G4:G15&lt;&gt;0,G4:G15))</f>
        <v>85</v>
      </c>
      <c r="H19" s="73">
        <f t="array" ref="H19">+MEDIAN(IF(H4:H15&lt;&gt;0,H4:H15))</f>
        <v>498</v>
      </c>
      <c r="I19" s="7"/>
      <c r="J19" s="34" t="s">
        <v>13</v>
      </c>
      <c r="K19" s="35">
        <f t="array" ref="K19">+MEDIAN(IF(K4:K15&lt;&gt;0,K4:K15))</f>
        <v>498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84</v>
      </c>
      <c r="C20" s="106">
        <f t="shared" si="9"/>
        <v>88</v>
      </c>
      <c r="D20" s="106">
        <f t="shared" si="9"/>
        <v>85</v>
      </c>
      <c r="E20" s="106">
        <f t="shared" si="9"/>
        <v>88</v>
      </c>
      <c r="F20" s="106">
        <f t="shared" si="9"/>
        <v>87</v>
      </c>
      <c r="G20" s="106">
        <f t="shared" si="9"/>
        <v>90</v>
      </c>
      <c r="H20" s="106">
        <f t="shared" si="9"/>
        <v>516</v>
      </c>
      <c r="I20" s="7"/>
      <c r="J20" s="34" t="s">
        <v>14</v>
      </c>
      <c r="K20" s="35">
        <f>+MAX(K4:K15)</f>
        <v>516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2.4899799195977463</v>
      </c>
      <c r="C21" s="122">
        <f t="array" ref="C21">+STDEV(IF(C4:C15&gt;0,C4:C15))</f>
        <v>6.7601775124622279</v>
      </c>
      <c r="D21" s="122">
        <f t="array" ref="D21">+STDEV(IF(D4:D15&gt;0,D4:D15))</f>
        <v>2.7018512172212592</v>
      </c>
      <c r="E21" s="122">
        <f t="array" ref="E21">+STDEV(IF(E4:E15&gt;0,E4:E15))</f>
        <v>2.5884358211089569</v>
      </c>
      <c r="F21" s="122">
        <f t="array" ref="F21">+STDEV(IF(F4:F15&gt;0,F4:F15))</f>
        <v>2.16794833886788</v>
      </c>
      <c r="G21" s="122">
        <f t="array" ref="G21">+STDEV(IF(G4:G15&gt;0,G4:G15))</f>
        <v>4.3931765272977588</v>
      </c>
      <c r="H21" s="122">
        <f t="array" ref="H21">+STDEV(IF(H4:H15&gt;0,H4:H15))</f>
        <v>9.9498743710661994</v>
      </c>
      <c r="I21" s="7"/>
      <c r="J21" s="34" t="s">
        <v>15</v>
      </c>
      <c r="K21" s="121">
        <f t="array" ref="K21">+STDEV(IF(K4:K15&gt;0,K4:K15))</f>
        <v>9.9498743710661994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7.3349633251833746E-2</v>
      </c>
      <c r="C22" s="116">
        <f t="shared" ref="C22:H22" si="10">+(C20-C17)/C18</f>
        <v>0.16908212560386474</v>
      </c>
      <c r="D22" s="116">
        <f t="shared" si="10"/>
        <v>8.4745762711864417E-2</v>
      </c>
      <c r="E22" s="116">
        <f t="shared" si="10"/>
        <v>7.0422535211267609E-2</v>
      </c>
      <c r="F22" s="116">
        <f t="shared" si="10"/>
        <v>7.1258907363420429E-2</v>
      </c>
      <c r="G22" s="116">
        <f t="shared" si="10"/>
        <v>0.11848341232227487</v>
      </c>
      <c r="H22" s="116">
        <f t="shared" si="10"/>
        <v>5.1896207584830337E-2</v>
      </c>
      <c r="I22" s="7"/>
      <c r="J22" s="36" t="s">
        <v>10</v>
      </c>
      <c r="K22" s="37">
        <f>+K21/K18</f>
        <v>1.9860028684762873E-2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23944</v>
      </c>
      <c r="B2" s="15" t="s">
        <v>100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76</v>
      </c>
      <c r="C5" s="166">
        <v>78</v>
      </c>
      <c r="D5" s="166">
        <v>83</v>
      </c>
      <c r="E5" s="166">
        <v>76</v>
      </c>
      <c r="F5" s="166">
        <v>87</v>
      </c>
      <c r="G5" s="166">
        <v>80</v>
      </c>
      <c r="H5" s="45">
        <f t="shared" ref="H5:H15" si="2">+SUM(B5:G5)</f>
        <v>480</v>
      </c>
      <c r="I5" s="84"/>
      <c r="J5" s="61">
        <v>45326</v>
      </c>
      <c r="K5" s="71">
        <f t="shared" ref="K5:K15" si="3">+H5</f>
        <v>480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87</v>
      </c>
      <c r="T5" s="129">
        <f t="shared" ref="T5:T15" si="5">IF(H5=0,0,+((+S5-MIN(B5:G5))/AVERAGE(B5:G5)))</f>
        <v>0.13750000000000001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480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75</v>
      </c>
      <c r="C7" s="166">
        <v>85</v>
      </c>
      <c r="D7" s="166">
        <v>81</v>
      </c>
      <c r="E7" s="166">
        <v>84</v>
      </c>
      <c r="F7" s="166">
        <v>81</v>
      </c>
      <c r="G7" s="166">
        <v>73</v>
      </c>
      <c r="H7" s="45">
        <f t="shared" si="2"/>
        <v>479</v>
      </c>
      <c r="I7" s="84"/>
      <c r="J7" s="61">
        <v>45389</v>
      </c>
      <c r="K7" s="71">
        <f t="shared" si="3"/>
        <v>479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1</v>
      </c>
      <c r="Q7" s="73">
        <f>IF(SUM(K6:K7)=0,+Q6,+LOOKUP(2,1/($K$4:K6&gt;0),$K$4:K6))</f>
        <v>480</v>
      </c>
      <c r="R7" s="73">
        <f>+IF(K6=0,+R6,+LOOKUP(2,1/($K$4:K5&gt;0),$K$4:K5))</f>
        <v>0</v>
      </c>
      <c r="S7" s="120">
        <f t="shared" si="1"/>
        <v>85</v>
      </c>
      <c r="T7" s="129">
        <f t="shared" si="5"/>
        <v>0.15031315240083509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479</v>
      </c>
      <c r="R8" s="73">
        <f>+IF(K7=0,+R7,+LOOKUP(2,1/($K$4:K6&gt;0),$K$4:K6))</f>
        <v>480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479</v>
      </c>
      <c r="R9" s="73">
        <f>+IF(K8=0,+R8,+LOOKUP(2,1/($K$4:K7&gt;0),$K$4:K7))</f>
        <v>480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479</v>
      </c>
      <c r="R10" s="73">
        <f>+IF(K9=0,+R9,+LOOKUP(2,1/($K$4:K8&gt;0),$K$4:K8))</f>
        <v>480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479</v>
      </c>
      <c r="R11" s="73">
        <f>+IF(K10=0,+R10,+LOOKUP(2,1/($K$4:K9&gt;0),$K$4:K9))</f>
        <v>480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479</v>
      </c>
      <c r="R12" s="73">
        <f>+IF(K11=0,+R11,+LOOKUP(2,1/($K$4:K10&gt;0),$K$4:K10))</f>
        <v>480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479</v>
      </c>
      <c r="R13" s="73">
        <f>+IF(K12=0,+R12,+LOOKUP(2,1/($K$4:K11&gt;0),$K$4:K11))</f>
        <v>480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479</v>
      </c>
      <c r="R14" s="73">
        <f>+IF(K13=0,+R13,+LOOKUP(2,1/($K$4:K12&gt;0),$K$4:K12))</f>
        <v>480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479</v>
      </c>
      <c r="R15" s="83">
        <f>+IF(K14=0,+R14,+LOOKUP(2,1/($K$4:K13&gt;0),$K$4:K13))</f>
        <v>480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959</v>
      </c>
      <c r="I16" s="7"/>
      <c r="J16" s="39" t="s">
        <v>0</v>
      </c>
      <c r="K16" s="50">
        <f>SUM(K4:K15)</f>
        <v>959</v>
      </c>
      <c r="L16" s="79">
        <f>SUM(L4:L15)</f>
        <v>2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2</v>
      </c>
      <c r="Q16" s="74"/>
      <c r="R16" s="74"/>
      <c r="S16" s="65">
        <f>+MAX(S4:S15)</f>
        <v>87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75</v>
      </c>
      <c r="C17" s="113">
        <f t="shared" ref="C17:G17" si="7">SMALL(C4:C15,COUNTIF(C4:C15,"&lt;=0")+1)</f>
        <v>78</v>
      </c>
      <c r="D17" s="113">
        <f t="shared" si="7"/>
        <v>81</v>
      </c>
      <c r="E17" s="113">
        <f t="shared" si="7"/>
        <v>76</v>
      </c>
      <c r="F17" s="113">
        <f t="shared" si="7"/>
        <v>81</v>
      </c>
      <c r="G17" s="113">
        <f t="shared" si="7"/>
        <v>73</v>
      </c>
      <c r="H17" s="113">
        <f>SMALL(H4:H15,COUNTIF(H4:H15,"&lt;=0")+1)</f>
        <v>479</v>
      </c>
      <c r="I17" s="7"/>
      <c r="J17" s="32" t="s">
        <v>11</v>
      </c>
      <c r="K17" s="33">
        <f>SMALL(K4:K15,COUNTIF(K4:K15,"&lt;=0")+1)</f>
        <v>479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75.5</v>
      </c>
      <c r="C18" s="73">
        <f t="shared" si="8"/>
        <v>81.5</v>
      </c>
      <c r="D18" s="73">
        <f t="shared" si="8"/>
        <v>82</v>
      </c>
      <c r="E18" s="73">
        <f t="shared" si="8"/>
        <v>80</v>
      </c>
      <c r="F18" s="73">
        <f t="shared" si="8"/>
        <v>84</v>
      </c>
      <c r="G18" s="73">
        <f t="shared" si="8"/>
        <v>76.5</v>
      </c>
      <c r="H18" s="73">
        <f t="shared" si="8"/>
        <v>479.5</v>
      </c>
      <c r="I18" s="7"/>
      <c r="J18" s="34" t="s">
        <v>12</v>
      </c>
      <c r="K18" s="35">
        <f>AVERAGEIF(K4:K15,"&gt;0")</f>
        <v>479.5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75.5</v>
      </c>
      <c r="C19" s="73">
        <f t="array" ref="C19">+MEDIAN(IF(C4:C15&lt;&gt;0,C4:C15))</f>
        <v>81.5</v>
      </c>
      <c r="D19" s="73">
        <f t="array" ref="D19">+MEDIAN(IF(D4:D15&lt;&gt;0,D4:D15))</f>
        <v>82</v>
      </c>
      <c r="E19" s="73">
        <f t="array" ref="E19">+MEDIAN(IF(E4:E15&lt;&gt;0,E4:E15))</f>
        <v>80</v>
      </c>
      <c r="F19" s="73">
        <f t="array" ref="F19">+MEDIAN(IF(F4:F15&lt;&gt;0,F4:F15))</f>
        <v>84</v>
      </c>
      <c r="G19" s="73">
        <f t="array" ref="G19">+MEDIAN(IF(G4:G15&lt;&gt;0,G4:G15))</f>
        <v>76.5</v>
      </c>
      <c r="H19" s="73">
        <f t="array" ref="H19">+MEDIAN(IF(H4:H15&lt;&gt;0,H4:H15))</f>
        <v>479.5</v>
      </c>
      <c r="I19" s="7"/>
      <c r="J19" s="34" t="s">
        <v>13</v>
      </c>
      <c r="K19" s="35">
        <f t="array" ref="K19">+MEDIAN(IF(K4:K15&lt;&gt;0,K4:K15))</f>
        <v>479.5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76</v>
      </c>
      <c r="C20" s="106">
        <f t="shared" si="9"/>
        <v>85</v>
      </c>
      <c r="D20" s="106">
        <f t="shared" si="9"/>
        <v>83</v>
      </c>
      <c r="E20" s="106">
        <f t="shared" si="9"/>
        <v>84</v>
      </c>
      <c r="F20" s="106">
        <f t="shared" si="9"/>
        <v>87</v>
      </c>
      <c r="G20" s="106">
        <f t="shared" si="9"/>
        <v>80</v>
      </c>
      <c r="H20" s="106">
        <f t="shared" si="9"/>
        <v>480</v>
      </c>
      <c r="I20" s="7"/>
      <c r="J20" s="34" t="s">
        <v>14</v>
      </c>
      <c r="K20" s="35">
        <f>+MAX(K4:K15)</f>
        <v>480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0.70710678118654757</v>
      </c>
      <c r="C21" s="122">
        <f t="array" ref="C21">+STDEV(IF(C4:C15&gt;0,C4:C15))</f>
        <v>4.9497474683058327</v>
      </c>
      <c r="D21" s="122">
        <f t="array" ref="D21">+STDEV(IF(D4:D15&gt;0,D4:D15))</f>
        <v>1.4142135623730951</v>
      </c>
      <c r="E21" s="122">
        <f t="array" ref="E21">+STDEV(IF(E4:E15&gt;0,E4:E15))</f>
        <v>5.6568542494923806</v>
      </c>
      <c r="F21" s="122">
        <f t="array" ref="F21">+STDEV(IF(F4:F15&gt;0,F4:F15))</f>
        <v>4.2426406871192848</v>
      </c>
      <c r="G21" s="122">
        <f t="array" ref="G21">+STDEV(IF(G4:G15&gt;0,G4:G15))</f>
        <v>4.9497474683058327</v>
      </c>
      <c r="H21" s="122">
        <f t="array" ref="H21">+STDEV(IF(H4:H15&gt;0,H4:H15))</f>
        <v>0.70710678118654757</v>
      </c>
      <c r="I21" s="7"/>
      <c r="J21" s="34" t="s">
        <v>15</v>
      </c>
      <c r="K21" s="121">
        <f t="array" ref="K21">+STDEV(IF(K4:K15&gt;0,K4:K15))</f>
        <v>0.70710678118654757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1.3245033112582781E-2</v>
      </c>
      <c r="C22" s="116">
        <f t="shared" ref="C22:H22" si="10">+(C20-C17)/C18</f>
        <v>8.5889570552147243E-2</v>
      </c>
      <c r="D22" s="116">
        <f t="shared" si="10"/>
        <v>2.4390243902439025E-2</v>
      </c>
      <c r="E22" s="116">
        <f t="shared" si="10"/>
        <v>0.1</v>
      </c>
      <c r="F22" s="116">
        <f t="shared" si="10"/>
        <v>7.1428571428571425E-2</v>
      </c>
      <c r="G22" s="116">
        <f t="shared" si="10"/>
        <v>9.1503267973856203E-2</v>
      </c>
      <c r="H22" s="116">
        <f t="shared" si="10"/>
        <v>2.0855057351407717E-3</v>
      </c>
      <c r="I22" s="7"/>
      <c r="J22" s="36" t="s">
        <v>10</v>
      </c>
      <c r="K22" s="37">
        <f>+K21/K18</f>
        <v>1.4746752475214757E-3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8676</v>
      </c>
      <c r="B2" s="15" t="s">
        <v>102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>
        <v>89</v>
      </c>
      <c r="C9" s="166">
        <v>88</v>
      </c>
      <c r="D9" s="166">
        <v>91</v>
      </c>
      <c r="E9" s="166">
        <v>93</v>
      </c>
      <c r="F9" s="166">
        <v>90</v>
      </c>
      <c r="G9" s="166">
        <v>88</v>
      </c>
      <c r="H9" s="45">
        <f t="shared" si="2"/>
        <v>539</v>
      </c>
      <c r="I9" s="84"/>
      <c r="J9" s="61">
        <v>45459</v>
      </c>
      <c r="K9" s="71">
        <f t="shared" si="3"/>
        <v>539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1</v>
      </c>
      <c r="Q9" s="73" t="e">
        <f>IF(SUM(K8:K9)=0,+Q8,+LOOKUP(2,1/($K$4:K8&gt;0),$K$4:K8))</f>
        <v>#N/A</v>
      </c>
      <c r="R9" s="73">
        <f>+IF(K8=0,+R8,+LOOKUP(2,1/($K$4:K7&gt;0),$K$4:K7))</f>
        <v>0</v>
      </c>
      <c r="S9" s="120">
        <f t="shared" si="1"/>
        <v>93</v>
      </c>
      <c r="T9" s="129">
        <f t="shared" si="5"/>
        <v>5.5658627087198521E-2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>
        <v>91</v>
      </c>
      <c r="C10" s="166">
        <v>90</v>
      </c>
      <c r="D10" s="166">
        <v>89</v>
      </c>
      <c r="E10" s="166">
        <v>94</v>
      </c>
      <c r="F10" s="166">
        <v>88</v>
      </c>
      <c r="G10" s="166">
        <v>90</v>
      </c>
      <c r="H10" s="45">
        <f t="shared" si="2"/>
        <v>542</v>
      </c>
      <c r="I10" s="84"/>
      <c r="J10" s="61">
        <v>45487</v>
      </c>
      <c r="K10" s="71">
        <f t="shared" si="3"/>
        <v>542</v>
      </c>
      <c r="L10" s="72">
        <f t="shared" si="4"/>
        <v>1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2</v>
      </c>
      <c r="O10" s="73">
        <f>IF(COUNTIF($K$4:K10,"&gt;0")&lt;3,0,+IF(K10=0,0,IF(K10&lt;=Q10,0,IF(Q10&lt;=R10,0,3))))</f>
        <v>0</v>
      </c>
      <c r="P10" s="71">
        <f t="shared" si="0"/>
        <v>3</v>
      </c>
      <c r="Q10" s="73">
        <f>IF(SUM(K9:K10)=0,+Q9,+LOOKUP(2,1/($K$4:K9&gt;0),$K$4:K9))</f>
        <v>539</v>
      </c>
      <c r="R10" s="73" t="e">
        <f>+IF(K9=0,+R9,+LOOKUP(2,1/($K$4:K8&gt;0),$K$4:K8))</f>
        <v>#N/A</v>
      </c>
      <c r="S10" s="120">
        <f t="shared" si="1"/>
        <v>94</v>
      </c>
      <c r="T10" s="129">
        <f t="shared" si="5"/>
        <v>6.6420664206642069E-2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542</v>
      </c>
      <c r="R11" s="73">
        <f>+IF(K10=0,+R10,+LOOKUP(2,1/($K$4:K9&gt;0),$K$4:K9))</f>
        <v>539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542</v>
      </c>
      <c r="R12" s="73">
        <f>+IF(K11=0,+R11,+LOOKUP(2,1/($K$4:K10&gt;0),$K$4:K10))</f>
        <v>539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542</v>
      </c>
      <c r="R13" s="73">
        <f>+IF(K12=0,+R12,+LOOKUP(2,1/($K$4:K11&gt;0),$K$4:K11))</f>
        <v>539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542</v>
      </c>
      <c r="R14" s="73">
        <f>+IF(K13=0,+R13,+LOOKUP(2,1/($K$4:K12&gt;0),$K$4:K12))</f>
        <v>539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542</v>
      </c>
      <c r="R15" s="83">
        <f>+IF(K14=0,+R14,+LOOKUP(2,1/($K$4:K13&gt;0),$K$4:K13))</f>
        <v>539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1081</v>
      </c>
      <c r="I16" s="7"/>
      <c r="J16" s="39" t="s">
        <v>0</v>
      </c>
      <c r="K16" s="50">
        <f>SUM(K4:K15)</f>
        <v>1081</v>
      </c>
      <c r="L16" s="79">
        <f>SUM(L4:L15)</f>
        <v>2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4</v>
      </c>
      <c r="Q16" s="74"/>
      <c r="R16" s="74"/>
      <c r="S16" s="65">
        <f>+MAX(S4:S15)</f>
        <v>94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89</v>
      </c>
      <c r="C17" s="113">
        <f t="shared" ref="C17:G17" si="7">SMALL(C4:C15,COUNTIF(C4:C15,"&lt;=0")+1)</f>
        <v>88</v>
      </c>
      <c r="D17" s="113">
        <f t="shared" si="7"/>
        <v>89</v>
      </c>
      <c r="E17" s="113">
        <f t="shared" si="7"/>
        <v>93</v>
      </c>
      <c r="F17" s="113">
        <f t="shared" si="7"/>
        <v>88</v>
      </c>
      <c r="G17" s="113">
        <f t="shared" si="7"/>
        <v>88</v>
      </c>
      <c r="H17" s="113">
        <f>SMALL(H4:H15,COUNTIF(H4:H15,"&lt;=0")+1)</f>
        <v>539</v>
      </c>
      <c r="I17" s="7"/>
      <c r="J17" s="32" t="s">
        <v>11</v>
      </c>
      <c r="K17" s="33">
        <f>SMALL(K4:K15,COUNTIF(K4:K15,"&lt;=0")+1)</f>
        <v>539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90</v>
      </c>
      <c r="C18" s="73">
        <f t="shared" si="8"/>
        <v>89</v>
      </c>
      <c r="D18" s="73">
        <f t="shared" si="8"/>
        <v>90</v>
      </c>
      <c r="E18" s="73">
        <f t="shared" si="8"/>
        <v>93.5</v>
      </c>
      <c r="F18" s="73">
        <f t="shared" si="8"/>
        <v>89</v>
      </c>
      <c r="G18" s="73">
        <f t="shared" si="8"/>
        <v>89</v>
      </c>
      <c r="H18" s="73">
        <f t="shared" si="8"/>
        <v>540.5</v>
      </c>
      <c r="I18" s="7"/>
      <c r="J18" s="34" t="s">
        <v>12</v>
      </c>
      <c r="K18" s="35">
        <f>AVERAGEIF(K4:K15,"&gt;0")</f>
        <v>540.5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90</v>
      </c>
      <c r="C19" s="73">
        <f t="array" ref="C19">+MEDIAN(IF(C4:C15&lt;&gt;0,C4:C15))</f>
        <v>89</v>
      </c>
      <c r="D19" s="73">
        <f t="array" ref="D19">+MEDIAN(IF(D4:D15&lt;&gt;0,D4:D15))</f>
        <v>90</v>
      </c>
      <c r="E19" s="73">
        <f t="array" ref="E19">+MEDIAN(IF(E4:E15&lt;&gt;0,E4:E15))</f>
        <v>93.5</v>
      </c>
      <c r="F19" s="73">
        <f t="array" ref="F19">+MEDIAN(IF(F4:F15&lt;&gt;0,F4:F15))</f>
        <v>89</v>
      </c>
      <c r="G19" s="73">
        <f t="array" ref="G19">+MEDIAN(IF(G4:G15&lt;&gt;0,G4:G15))</f>
        <v>89</v>
      </c>
      <c r="H19" s="73">
        <f t="array" ref="H19">+MEDIAN(IF(H4:H15&lt;&gt;0,H4:H15))</f>
        <v>540.5</v>
      </c>
      <c r="I19" s="7"/>
      <c r="J19" s="34" t="s">
        <v>13</v>
      </c>
      <c r="K19" s="35">
        <f t="array" ref="K19">+MEDIAN(IF(K4:K15&lt;&gt;0,K4:K15))</f>
        <v>540.5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91</v>
      </c>
      <c r="C20" s="106">
        <f t="shared" si="9"/>
        <v>90</v>
      </c>
      <c r="D20" s="106">
        <f t="shared" si="9"/>
        <v>91</v>
      </c>
      <c r="E20" s="106">
        <f t="shared" si="9"/>
        <v>94</v>
      </c>
      <c r="F20" s="106">
        <f t="shared" si="9"/>
        <v>90</v>
      </c>
      <c r="G20" s="106">
        <f t="shared" si="9"/>
        <v>90</v>
      </c>
      <c r="H20" s="106">
        <f t="shared" si="9"/>
        <v>542</v>
      </c>
      <c r="I20" s="7"/>
      <c r="J20" s="34" t="s">
        <v>14</v>
      </c>
      <c r="K20" s="35">
        <f>+MAX(K4:K15)</f>
        <v>542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1.4142135623730951</v>
      </c>
      <c r="C21" s="122">
        <f t="array" ref="C21">+STDEV(IF(C4:C15&gt;0,C4:C15))</f>
        <v>1.4142135623730951</v>
      </c>
      <c r="D21" s="122">
        <f t="array" ref="D21">+STDEV(IF(D4:D15&gt;0,D4:D15))</f>
        <v>1.4142135623730951</v>
      </c>
      <c r="E21" s="122">
        <f t="array" ref="E21">+STDEV(IF(E4:E15&gt;0,E4:E15))</f>
        <v>0.70710678118654757</v>
      </c>
      <c r="F21" s="122">
        <f t="array" ref="F21">+STDEV(IF(F4:F15&gt;0,F4:F15))</f>
        <v>1.4142135623730951</v>
      </c>
      <c r="G21" s="122">
        <f t="array" ref="G21">+STDEV(IF(G4:G15&gt;0,G4:G15))</f>
        <v>1.4142135623730951</v>
      </c>
      <c r="H21" s="122">
        <f t="array" ref="H21">+STDEV(IF(H4:H15&gt;0,H4:H15))</f>
        <v>2.1213203435596424</v>
      </c>
      <c r="I21" s="7"/>
      <c r="J21" s="34" t="s">
        <v>15</v>
      </c>
      <c r="K21" s="121">
        <f t="array" ref="K21">+STDEV(IF(K4:K15&gt;0,K4:K15))</f>
        <v>2.1213203435596424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2.2222222222222223E-2</v>
      </c>
      <c r="C22" s="116">
        <f t="shared" ref="C22:H22" si="10">+(C20-C17)/C18</f>
        <v>2.247191011235955E-2</v>
      </c>
      <c r="D22" s="116">
        <f t="shared" si="10"/>
        <v>2.2222222222222223E-2</v>
      </c>
      <c r="E22" s="116">
        <f t="shared" si="10"/>
        <v>1.06951871657754E-2</v>
      </c>
      <c r="F22" s="116">
        <f t="shared" si="10"/>
        <v>2.247191011235955E-2</v>
      </c>
      <c r="G22" s="116">
        <f t="shared" si="10"/>
        <v>2.247191011235955E-2</v>
      </c>
      <c r="H22" s="116">
        <f t="shared" si="10"/>
        <v>5.5504162812210914E-3</v>
      </c>
      <c r="I22" s="7"/>
      <c r="J22" s="36" t="s">
        <v>10</v>
      </c>
      <c r="K22" s="37">
        <f>+K21/K18</f>
        <v>3.9247369908596529E-3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18139</v>
      </c>
      <c r="B2" s="15" t="s">
        <v>72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85</v>
      </c>
      <c r="C4" s="166">
        <v>86</v>
      </c>
      <c r="D4" s="166">
        <v>89</v>
      </c>
      <c r="E4" s="166">
        <v>89</v>
      </c>
      <c r="F4" s="166">
        <v>89</v>
      </c>
      <c r="G4" s="166">
        <v>88</v>
      </c>
      <c r="H4" s="45">
        <f>+SUM(B4:G4)</f>
        <v>526</v>
      </c>
      <c r="I4" s="84"/>
      <c r="J4" s="61">
        <v>45312</v>
      </c>
      <c r="K4" s="71">
        <f>+H4</f>
        <v>526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89</v>
      </c>
      <c r="T4" s="129">
        <f>IF(H4=0,0,+((+S4-MIN(B4:G4))/AVERAGE(B4:G4)))</f>
        <v>4.5627376425855508E-2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92</v>
      </c>
      <c r="C6" s="166">
        <v>89</v>
      </c>
      <c r="D6" s="166">
        <v>91</v>
      </c>
      <c r="E6" s="166">
        <v>88</v>
      </c>
      <c r="F6" s="166">
        <v>87</v>
      </c>
      <c r="G6" s="166">
        <v>89</v>
      </c>
      <c r="H6" s="45">
        <f t="shared" si="2"/>
        <v>536</v>
      </c>
      <c r="I6" s="84"/>
      <c r="J6" s="61">
        <v>45354</v>
      </c>
      <c r="K6" s="71">
        <f t="shared" si="3"/>
        <v>536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0</v>
      </c>
      <c r="R6" s="73">
        <f>+K4</f>
        <v>526</v>
      </c>
      <c r="S6" s="120">
        <f t="shared" si="1"/>
        <v>92</v>
      </c>
      <c r="T6" s="129">
        <f t="shared" si="5"/>
        <v>5.5970149253731345E-2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82</v>
      </c>
      <c r="C7" s="166">
        <v>88</v>
      </c>
      <c r="D7" s="166">
        <v>89</v>
      </c>
      <c r="E7" s="166">
        <v>92</v>
      </c>
      <c r="F7" s="166">
        <v>89</v>
      </c>
      <c r="G7" s="166">
        <v>87</v>
      </c>
      <c r="H7" s="45">
        <f t="shared" si="2"/>
        <v>527</v>
      </c>
      <c r="I7" s="84"/>
      <c r="J7" s="61">
        <v>45389</v>
      </c>
      <c r="K7" s="71">
        <f t="shared" si="3"/>
        <v>527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1</v>
      </c>
      <c r="Q7" s="73">
        <f>IF(SUM(K6:K7)=0,+Q6,+LOOKUP(2,1/($K$4:K6&gt;0),$K$4:K6))</f>
        <v>536</v>
      </c>
      <c r="R7" s="73">
        <f>+IF(K6=0,+R6,+LOOKUP(2,1/($K$4:K5&gt;0),$K$4:K5))</f>
        <v>526</v>
      </c>
      <c r="S7" s="120">
        <f t="shared" si="1"/>
        <v>92</v>
      </c>
      <c r="T7" s="129">
        <f t="shared" si="5"/>
        <v>0.11385199240986718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86</v>
      </c>
      <c r="C8" s="166">
        <v>85</v>
      </c>
      <c r="D8" s="166">
        <v>89</v>
      </c>
      <c r="E8" s="166">
        <v>74</v>
      </c>
      <c r="F8" s="166">
        <v>85</v>
      </c>
      <c r="G8" s="166">
        <v>79</v>
      </c>
      <c r="H8" s="45">
        <f t="shared" si="2"/>
        <v>498</v>
      </c>
      <c r="I8" s="84"/>
      <c r="J8" s="61">
        <v>45403</v>
      </c>
      <c r="K8" s="71">
        <f t="shared" si="3"/>
        <v>498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527</v>
      </c>
      <c r="R8" s="73">
        <f>+IF(K7=0,+R7,+LOOKUP(2,1/($K$4:K6&gt;0),$K$4:K6))</f>
        <v>536</v>
      </c>
      <c r="S8" s="120">
        <f t="shared" si="1"/>
        <v>89</v>
      </c>
      <c r="T8" s="129">
        <f t="shared" si="5"/>
        <v>0.18072289156626506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498</v>
      </c>
      <c r="R9" s="73">
        <f>+IF(K8=0,+R8,+LOOKUP(2,1/($K$4:K7&gt;0),$K$4:K7))</f>
        <v>527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93</v>
      </c>
      <c r="C10" s="166">
        <v>87</v>
      </c>
      <c r="D10" s="166">
        <v>86</v>
      </c>
      <c r="E10" s="166">
        <v>90</v>
      </c>
      <c r="F10" s="166">
        <v>88</v>
      </c>
      <c r="G10" s="166">
        <v>84</v>
      </c>
      <c r="H10" s="45">
        <f t="shared" si="2"/>
        <v>528</v>
      </c>
      <c r="I10" s="84"/>
      <c r="J10" s="61">
        <v>45487</v>
      </c>
      <c r="K10" s="71">
        <f t="shared" si="3"/>
        <v>528</v>
      </c>
      <c r="L10" s="72">
        <f t="shared" si="4"/>
        <v>1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2</v>
      </c>
      <c r="O10" s="73">
        <f>IF(COUNTIF($K$4:K10,"&gt;0")&lt;3,0,+IF(K10=0,0,IF(K10&lt;=Q10,0,IF(Q10&lt;=R10,0,3))))</f>
        <v>0</v>
      </c>
      <c r="P10" s="71">
        <f t="shared" si="0"/>
        <v>3</v>
      </c>
      <c r="Q10" s="73">
        <f>IF(SUM(K9:K10)=0,+Q9,+LOOKUP(2,1/($K$4:K9&gt;0),$K$4:K9))</f>
        <v>498</v>
      </c>
      <c r="R10" s="73">
        <f>+IF(K9=0,+R9,+LOOKUP(2,1/($K$4:K8&gt;0),$K$4:K8))</f>
        <v>527</v>
      </c>
      <c r="S10" s="120">
        <f t="shared" si="1"/>
        <v>93</v>
      </c>
      <c r="T10" s="129">
        <f t="shared" si="5"/>
        <v>0.10227272727272728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78</v>
      </c>
      <c r="C11" s="166">
        <v>86</v>
      </c>
      <c r="D11" s="166">
        <v>85</v>
      </c>
      <c r="E11" s="166">
        <v>88</v>
      </c>
      <c r="F11" s="166">
        <v>87</v>
      </c>
      <c r="G11" s="166">
        <v>88</v>
      </c>
      <c r="H11" s="45">
        <f t="shared" si="2"/>
        <v>512</v>
      </c>
      <c r="I11" s="84"/>
      <c r="J11" s="61">
        <v>45557</v>
      </c>
      <c r="K11" s="71">
        <f t="shared" si="3"/>
        <v>512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1</v>
      </c>
      <c r="Q11" s="73">
        <f>IF(SUM(K10:K11)=0,+Q10,+LOOKUP(2,1/($K$4:K10&gt;0),$K$4:K10))</f>
        <v>528</v>
      </c>
      <c r="R11" s="73">
        <f>+IF(K10=0,+R10,+LOOKUP(2,1/($K$4:K9&gt;0),$K$4:K9))</f>
        <v>498</v>
      </c>
      <c r="S11" s="120">
        <f t="shared" si="1"/>
        <v>88</v>
      </c>
      <c r="T11" s="129">
        <f t="shared" si="5"/>
        <v>0.1171875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512</v>
      </c>
      <c r="R12" s="73">
        <f>+IF(K11=0,+R11,+LOOKUP(2,1/($K$4:K10&gt;0),$K$4:K10))</f>
        <v>528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512</v>
      </c>
      <c r="R13" s="73">
        <f>+IF(K12=0,+R12,+LOOKUP(2,1/($K$4:K11&gt;0),$K$4:K11))</f>
        <v>528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512</v>
      </c>
      <c r="R14" s="73">
        <f>+IF(K13=0,+R13,+LOOKUP(2,1/($K$4:K12&gt;0),$K$4:K12))</f>
        <v>528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512</v>
      </c>
      <c r="R15" s="83">
        <f>+IF(K14=0,+R14,+LOOKUP(2,1/($K$4:K13&gt;0),$K$4:K13))</f>
        <v>528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3127</v>
      </c>
      <c r="I16" s="7"/>
      <c r="J16" s="39" t="s">
        <v>0</v>
      </c>
      <c r="K16" s="50">
        <f>SUM(K4:K15)</f>
        <v>3127</v>
      </c>
      <c r="L16" s="79">
        <f>SUM(L4:L15)</f>
        <v>6</v>
      </c>
      <c r="M16" s="79">
        <f t="shared" ref="M16:P16" si="6">SUM(M4:M15)</f>
        <v>0</v>
      </c>
      <c r="N16" s="79">
        <f t="shared" si="6"/>
        <v>4</v>
      </c>
      <c r="O16" s="79">
        <f t="shared" si="6"/>
        <v>0</v>
      </c>
      <c r="P16" s="80">
        <f t="shared" si="6"/>
        <v>10</v>
      </c>
      <c r="Q16" s="74"/>
      <c r="R16" s="74"/>
      <c r="S16" s="65">
        <f>+MAX(S4:S15)</f>
        <v>93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78</v>
      </c>
      <c r="C17" s="113">
        <f t="shared" ref="C17:G17" si="7">SMALL(C4:C15,COUNTIF(C4:C15,"&lt;=0")+1)</f>
        <v>85</v>
      </c>
      <c r="D17" s="113">
        <f t="shared" si="7"/>
        <v>85</v>
      </c>
      <c r="E17" s="113">
        <f t="shared" si="7"/>
        <v>74</v>
      </c>
      <c r="F17" s="113">
        <f t="shared" si="7"/>
        <v>85</v>
      </c>
      <c r="G17" s="113">
        <f t="shared" si="7"/>
        <v>79</v>
      </c>
      <c r="H17" s="113">
        <f>SMALL(H4:H15,COUNTIF(H4:H15,"&lt;=0")+1)</f>
        <v>498</v>
      </c>
      <c r="I17" s="7"/>
      <c r="J17" s="32" t="s">
        <v>11</v>
      </c>
      <c r="K17" s="33">
        <f>SMALL(K4:K15,COUNTIF(K4:K15,"&lt;=0")+1)</f>
        <v>498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86</v>
      </c>
      <c r="C18" s="73">
        <f t="shared" si="8"/>
        <v>86.833333333333329</v>
      </c>
      <c r="D18" s="73">
        <f t="shared" si="8"/>
        <v>88.166666666666671</v>
      </c>
      <c r="E18" s="73">
        <f t="shared" si="8"/>
        <v>86.833333333333329</v>
      </c>
      <c r="F18" s="73">
        <f t="shared" si="8"/>
        <v>87.5</v>
      </c>
      <c r="G18" s="73">
        <f t="shared" si="8"/>
        <v>85.833333333333329</v>
      </c>
      <c r="H18" s="73">
        <f t="shared" si="8"/>
        <v>521.16666666666663</v>
      </c>
      <c r="I18" s="7"/>
      <c r="J18" s="34" t="s">
        <v>12</v>
      </c>
      <c r="K18" s="35">
        <f>AVERAGEIF(K4:K15,"&gt;0")</f>
        <v>521.16666666666663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85.5</v>
      </c>
      <c r="C19" s="73">
        <f t="array" ref="C19">+MEDIAN(IF(C4:C15&lt;&gt;0,C4:C15))</f>
        <v>86.5</v>
      </c>
      <c r="D19" s="73">
        <f t="array" ref="D19">+MEDIAN(IF(D4:D15&lt;&gt;0,D4:D15))</f>
        <v>89</v>
      </c>
      <c r="E19" s="73">
        <f t="array" ref="E19">+MEDIAN(IF(E4:E15&lt;&gt;0,E4:E15))</f>
        <v>88.5</v>
      </c>
      <c r="F19" s="73">
        <f t="array" ref="F19">+MEDIAN(IF(F4:F15&lt;&gt;0,F4:F15))</f>
        <v>87.5</v>
      </c>
      <c r="G19" s="73">
        <f t="array" ref="G19">+MEDIAN(IF(G4:G15&lt;&gt;0,G4:G15))</f>
        <v>87.5</v>
      </c>
      <c r="H19" s="73">
        <f t="array" ref="H19">+MEDIAN(IF(H4:H15&lt;&gt;0,H4:H15))</f>
        <v>526.5</v>
      </c>
      <c r="I19" s="7"/>
      <c r="J19" s="34" t="s">
        <v>13</v>
      </c>
      <c r="K19" s="35">
        <f t="array" ref="K19">+MEDIAN(IF(K4:K15&lt;&gt;0,K4:K15))</f>
        <v>526.5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93</v>
      </c>
      <c r="C20" s="106">
        <f t="shared" si="9"/>
        <v>89</v>
      </c>
      <c r="D20" s="106">
        <f t="shared" si="9"/>
        <v>91</v>
      </c>
      <c r="E20" s="106">
        <f t="shared" si="9"/>
        <v>92</v>
      </c>
      <c r="F20" s="106">
        <f t="shared" si="9"/>
        <v>89</v>
      </c>
      <c r="G20" s="106">
        <f t="shared" si="9"/>
        <v>89</v>
      </c>
      <c r="H20" s="106">
        <f t="shared" si="9"/>
        <v>536</v>
      </c>
      <c r="I20" s="7"/>
      <c r="J20" s="34" t="s">
        <v>14</v>
      </c>
      <c r="K20" s="35">
        <f>+MAX(K4:K15)</f>
        <v>536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5.7619441163551732</v>
      </c>
      <c r="C21" s="122">
        <f t="array" ref="C21">+STDEV(IF(C4:C15&gt;0,C4:C15))</f>
        <v>1.4719601443879744</v>
      </c>
      <c r="D21" s="122">
        <f t="array" ref="D21">+STDEV(IF(D4:D15&gt;0,D4:D15))</f>
        <v>2.2286019533929036</v>
      </c>
      <c r="E21" s="122">
        <f t="array" ref="E21">+STDEV(IF(E4:E15&gt;0,E4:E15))</f>
        <v>6.4627135683601722</v>
      </c>
      <c r="F21" s="122">
        <f t="array" ref="F21">+STDEV(IF(F4:F15&gt;0,F4:F15))</f>
        <v>1.51657508881031</v>
      </c>
      <c r="G21" s="122">
        <f t="array" ref="G21">+STDEV(IF(G4:G15&gt;0,G4:G15))</f>
        <v>3.7638632635454052</v>
      </c>
      <c r="H21" s="122">
        <f t="array" ref="H21">+STDEV(IF(H4:H15&gt;0,H4:H15))</f>
        <v>13.746514709797049</v>
      </c>
      <c r="I21" s="7"/>
      <c r="J21" s="34" t="s">
        <v>15</v>
      </c>
      <c r="K21" s="121">
        <f t="array" ref="K21">+STDEV(IF(K4:K15&gt;0,K4:K15))</f>
        <v>13.746514709797049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0.1744186046511628</v>
      </c>
      <c r="C22" s="116">
        <f t="shared" ref="C22:H22" si="10">+(C20-C17)/C18</f>
        <v>4.6065259117082535E-2</v>
      </c>
      <c r="D22" s="116">
        <f t="shared" si="10"/>
        <v>6.8052930056710773E-2</v>
      </c>
      <c r="E22" s="116">
        <f t="shared" si="10"/>
        <v>0.20729366602687141</v>
      </c>
      <c r="F22" s="116">
        <f t="shared" si="10"/>
        <v>4.5714285714285714E-2</v>
      </c>
      <c r="G22" s="116">
        <f t="shared" si="10"/>
        <v>0.11650485436893204</v>
      </c>
      <c r="H22" s="116">
        <f t="shared" si="10"/>
        <v>7.2913335465302209E-2</v>
      </c>
      <c r="I22" s="7"/>
      <c r="J22" s="36" t="s">
        <v>10</v>
      </c>
      <c r="K22" s="37">
        <f>+K21/K18</f>
        <v>2.6376427329319573E-2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3.2851562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21927</v>
      </c>
      <c r="B2" s="15" t="s">
        <v>68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80</v>
      </c>
      <c r="C4" s="166">
        <v>90</v>
      </c>
      <c r="D4" s="166">
        <v>88</v>
      </c>
      <c r="E4" s="166">
        <v>86</v>
      </c>
      <c r="F4" s="166">
        <v>84</v>
      </c>
      <c r="G4" s="166">
        <v>86</v>
      </c>
      <c r="H4" s="45">
        <f>+SUM(B4:G4)</f>
        <v>514</v>
      </c>
      <c r="I4" s="84"/>
      <c r="J4" s="61">
        <v>45312</v>
      </c>
      <c r="K4" s="71">
        <f>+H4</f>
        <v>514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90</v>
      </c>
      <c r="T4" s="129">
        <f>IF(H4=0,0,+((+S4-MIN(B4:G4))/AVERAGE(B4:G4)))</f>
        <v>0.11673151750972761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83</v>
      </c>
      <c r="C5" s="166">
        <v>88</v>
      </c>
      <c r="D5" s="166">
        <v>88</v>
      </c>
      <c r="E5" s="166">
        <v>76</v>
      </c>
      <c r="F5" s="166">
        <v>82</v>
      </c>
      <c r="G5" s="166">
        <v>88</v>
      </c>
      <c r="H5" s="45">
        <f t="shared" ref="H5:H15" si="2">+SUM(B5:G5)</f>
        <v>505</v>
      </c>
      <c r="I5" s="84"/>
      <c r="J5" s="61">
        <v>45326</v>
      </c>
      <c r="K5" s="71">
        <f t="shared" ref="K5:K15" si="3">+H5</f>
        <v>505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88</v>
      </c>
      <c r="T5" s="129">
        <f t="shared" ref="T5:T15" si="5">IF(H5=0,0,+((+S5-MIN(B5:G5))/AVERAGE(B5:G5)))</f>
        <v>0.14257425742574256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86</v>
      </c>
      <c r="C6" s="166">
        <v>85</v>
      </c>
      <c r="D6" s="166">
        <v>84</v>
      </c>
      <c r="E6" s="166">
        <v>81</v>
      </c>
      <c r="F6" s="166">
        <v>86</v>
      </c>
      <c r="G6" s="166">
        <v>92</v>
      </c>
      <c r="H6" s="45">
        <f t="shared" si="2"/>
        <v>514</v>
      </c>
      <c r="I6" s="84"/>
      <c r="J6" s="61">
        <v>45354</v>
      </c>
      <c r="K6" s="71">
        <f t="shared" si="3"/>
        <v>514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505</v>
      </c>
      <c r="R6" s="73">
        <f>+K4</f>
        <v>514</v>
      </c>
      <c r="S6" s="120">
        <f t="shared" si="1"/>
        <v>92</v>
      </c>
      <c r="T6" s="129">
        <f t="shared" si="5"/>
        <v>0.12840466926070038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84</v>
      </c>
      <c r="C7" s="166">
        <v>90</v>
      </c>
      <c r="D7" s="166">
        <v>89</v>
      </c>
      <c r="E7" s="166">
        <v>88</v>
      </c>
      <c r="F7" s="166">
        <v>85</v>
      </c>
      <c r="G7" s="166">
        <v>88</v>
      </c>
      <c r="H7" s="45">
        <f t="shared" si="2"/>
        <v>524</v>
      </c>
      <c r="I7" s="84"/>
      <c r="J7" s="61">
        <v>45389</v>
      </c>
      <c r="K7" s="71">
        <f t="shared" si="3"/>
        <v>524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3</v>
      </c>
      <c r="P7" s="71">
        <f t="shared" si="0"/>
        <v>4</v>
      </c>
      <c r="Q7" s="73">
        <f>IF(SUM(K6:K7)=0,+Q6,+LOOKUP(2,1/($K$4:K6&gt;0),$K$4:K6))</f>
        <v>514</v>
      </c>
      <c r="R7" s="73">
        <f>+IF(K6=0,+R6,+LOOKUP(2,1/($K$4:K5&gt;0),$K$4:K5))</f>
        <v>505</v>
      </c>
      <c r="S7" s="120">
        <f t="shared" si="1"/>
        <v>90</v>
      </c>
      <c r="T7" s="129">
        <f t="shared" si="5"/>
        <v>6.8702290076335881E-2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79</v>
      </c>
      <c r="C8" s="166">
        <v>88</v>
      </c>
      <c r="D8" s="166">
        <v>86</v>
      </c>
      <c r="E8" s="166">
        <v>87</v>
      </c>
      <c r="F8" s="166">
        <v>87</v>
      </c>
      <c r="G8" s="166">
        <v>85</v>
      </c>
      <c r="H8" s="45">
        <f t="shared" si="2"/>
        <v>512</v>
      </c>
      <c r="I8" s="84"/>
      <c r="J8" s="61">
        <v>45403</v>
      </c>
      <c r="K8" s="71">
        <f t="shared" si="3"/>
        <v>512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524</v>
      </c>
      <c r="R8" s="73">
        <f>+IF(K7=0,+R7,+LOOKUP(2,1/($K$4:K6&gt;0),$K$4:K6))</f>
        <v>514</v>
      </c>
      <c r="S8" s="120">
        <f t="shared" si="1"/>
        <v>88</v>
      </c>
      <c r="T8" s="129">
        <f t="shared" si="5"/>
        <v>0.10546875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88</v>
      </c>
      <c r="C9" s="166">
        <v>92</v>
      </c>
      <c r="D9" s="166">
        <v>85</v>
      </c>
      <c r="E9" s="166">
        <v>82</v>
      </c>
      <c r="F9" s="166">
        <v>93</v>
      </c>
      <c r="G9" s="166">
        <v>92</v>
      </c>
      <c r="H9" s="45">
        <f t="shared" si="2"/>
        <v>532</v>
      </c>
      <c r="I9" s="84"/>
      <c r="J9" s="61">
        <v>45459</v>
      </c>
      <c r="K9" s="71">
        <f t="shared" si="3"/>
        <v>532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2</v>
      </c>
      <c r="O9" s="73">
        <f>IF(COUNTIF($K$4:K9,"&gt;0")&lt;3,0,+IF(K9=0,0,IF(K9&lt;=Q9,0,IF(Q9&lt;=R9,0,3))))</f>
        <v>0</v>
      </c>
      <c r="P9" s="71">
        <f t="shared" si="0"/>
        <v>3</v>
      </c>
      <c r="Q9" s="73">
        <f>IF(SUM(K8:K9)=0,+Q8,+LOOKUP(2,1/($K$4:K8&gt;0),$K$4:K8))</f>
        <v>512</v>
      </c>
      <c r="R9" s="73">
        <f>+IF(K8=0,+R8,+LOOKUP(2,1/($K$4:K7&gt;0),$K$4:K7))</f>
        <v>524</v>
      </c>
      <c r="S9" s="120">
        <f t="shared" si="1"/>
        <v>93</v>
      </c>
      <c r="T9" s="129">
        <f t="shared" si="5"/>
        <v>0.12406015037593984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89</v>
      </c>
      <c r="C10" s="166">
        <v>82</v>
      </c>
      <c r="D10" s="166">
        <v>88</v>
      </c>
      <c r="E10" s="166">
        <v>89</v>
      </c>
      <c r="F10" s="166">
        <v>89</v>
      </c>
      <c r="G10" s="166">
        <v>90</v>
      </c>
      <c r="H10" s="45">
        <f t="shared" si="2"/>
        <v>527</v>
      </c>
      <c r="I10" s="84"/>
      <c r="J10" s="61">
        <v>45487</v>
      </c>
      <c r="K10" s="71">
        <f t="shared" si="3"/>
        <v>527</v>
      </c>
      <c r="L10" s="72">
        <f t="shared" si="4"/>
        <v>1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1</v>
      </c>
      <c r="Q10" s="73">
        <f>IF(SUM(K9:K10)=0,+Q9,+LOOKUP(2,1/($K$4:K9&gt;0),$K$4:K9))</f>
        <v>532</v>
      </c>
      <c r="R10" s="73">
        <f>+IF(K9=0,+R9,+LOOKUP(2,1/($K$4:K8&gt;0),$K$4:K8))</f>
        <v>512</v>
      </c>
      <c r="S10" s="120">
        <f t="shared" si="1"/>
        <v>90</v>
      </c>
      <c r="T10" s="129">
        <f t="shared" si="5"/>
        <v>9.1081593927893736E-2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527</v>
      </c>
      <c r="R11" s="73">
        <f>+IF(K10=0,+R10,+LOOKUP(2,1/($K$4:K9&gt;0),$K$4:K9))</f>
        <v>532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527</v>
      </c>
      <c r="R12" s="73">
        <f>+IF(K11=0,+R11,+LOOKUP(2,1/($K$4:K10&gt;0),$K$4:K10))</f>
        <v>532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527</v>
      </c>
      <c r="R13" s="73">
        <f>+IF(K12=0,+R12,+LOOKUP(2,1/($K$4:K11&gt;0),$K$4:K11))</f>
        <v>532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527</v>
      </c>
      <c r="R14" s="73">
        <f>+IF(K13=0,+R13,+LOOKUP(2,1/($K$4:K12&gt;0),$K$4:K12))</f>
        <v>532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527</v>
      </c>
      <c r="R15" s="83">
        <f>+IF(K14=0,+R14,+LOOKUP(2,1/($K$4:K13&gt;0),$K$4:K13))</f>
        <v>532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3628</v>
      </c>
      <c r="I16" s="7"/>
      <c r="J16" s="39" t="s">
        <v>0</v>
      </c>
      <c r="K16" s="50">
        <f>SUM(K4:K15)</f>
        <v>3628</v>
      </c>
      <c r="L16" s="79">
        <f>SUM(L4:L15)</f>
        <v>7</v>
      </c>
      <c r="M16" s="79">
        <f t="shared" ref="M16:P16" si="6">SUM(M4:M15)</f>
        <v>0</v>
      </c>
      <c r="N16" s="79">
        <f t="shared" si="6"/>
        <v>4</v>
      </c>
      <c r="O16" s="79">
        <f t="shared" si="6"/>
        <v>3</v>
      </c>
      <c r="P16" s="80">
        <f t="shared" si="6"/>
        <v>14</v>
      </c>
      <c r="Q16" s="74"/>
      <c r="R16" s="74"/>
      <c r="S16" s="65">
        <f>+MAX(S4:S15)</f>
        <v>93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79</v>
      </c>
      <c r="C17" s="113">
        <f t="shared" ref="C17:G17" si="7">SMALL(C4:C15,COUNTIF(C4:C15,"&lt;=0")+1)</f>
        <v>82</v>
      </c>
      <c r="D17" s="113">
        <f t="shared" si="7"/>
        <v>84</v>
      </c>
      <c r="E17" s="113">
        <f t="shared" si="7"/>
        <v>76</v>
      </c>
      <c r="F17" s="113">
        <f t="shared" si="7"/>
        <v>82</v>
      </c>
      <c r="G17" s="113">
        <f t="shared" si="7"/>
        <v>85</v>
      </c>
      <c r="H17" s="113">
        <f>SMALL(H4:H15,COUNTIF(H4:H15,"&lt;=0")+1)</f>
        <v>505</v>
      </c>
      <c r="I17" s="7"/>
      <c r="J17" s="32" t="s">
        <v>11</v>
      </c>
      <c r="K17" s="33">
        <f>SMALL(K4:K15,COUNTIF(K4:K15,"&lt;=0")+1)</f>
        <v>505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84.142857142857139</v>
      </c>
      <c r="C18" s="73">
        <f t="shared" si="8"/>
        <v>87.857142857142861</v>
      </c>
      <c r="D18" s="73">
        <f t="shared" si="8"/>
        <v>86.857142857142861</v>
      </c>
      <c r="E18" s="73">
        <f t="shared" si="8"/>
        <v>84.142857142857139</v>
      </c>
      <c r="F18" s="73">
        <f t="shared" si="8"/>
        <v>86.571428571428569</v>
      </c>
      <c r="G18" s="73">
        <f t="shared" si="8"/>
        <v>88.714285714285708</v>
      </c>
      <c r="H18" s="73">
        <f t="shared" si="8"/>
        <v>518.28571428571433</v>
      </c>
      <c r="I18" s="7"/>
      <c r="J18" s="34" t="s">
        <v>12</v>
      </c>
      <c r="K18" s="35">
        <f>AVERAGEIF(K4:K15,"&gt;0")</f>
        <v>518.28571428571433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84</v>
      </c>
      <c r="C19" s="73">
        <f t="array" ref="C19">+MEDIAN(IF(C4:C15&lt;&gt;0,C4:C15))</f>
        <v>88</v>
      </c>
      <c r="D19" s="73">
        <f t="array" ref="D19">+MEDIAN(IF(D4:D15&lt;&gt;0,D4:D15))</f>
        <v>88</v>
      </c>
      <c r="E19" s="73">
        <f t="array" ref="E19">+MEDIAN(IF(E4:E15&lt;&gt;0,E4:E15))</f>
        <v>86</v>
      </c>
      <c r="F19" s="73">
        <f t="array" ref="F19">+MEDIAN(IF(F4:F15&lt;&gt;0,F4:F15))</f>
        <v>86</v>
      </c>
      <c r="G19" s="73">
        <f t="array" ref="G19">+MEDIAN(IF(G4:G15&lt;&gt;0,G4:G15))</f>
        <v>88</v>
      </c>
      <c r="H19" s="73">
        <f t="array" ref="H19">+MEDIAN(IF(H4:H15&lt;&gt;0,H4:H15))</f>
        <v>514</v>
      </c>
      <c r="I19" s="7"/>
      <c r="J19" s="34" t="s">
        <v>13</v>
      </c>
      <c r="K19" s="35">
        <f t="array" ref="K19">+MEDIAN(IF(K4:K15&lt;&gt;0,K4:K15))</f>
        <v>514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89</v>
      </c>
      <c r="C20" s="106">
        <f t="shared" si="9"/>
        <v>92</v>
      </c>
      <c r="D20" s="106">
        <f t="shared" si="9"/>
        <v>89</v>
      </c>
      <c r="E20" s="106">
        <f t="shared" si="9"/>
        <v>89</v>
      </c>
      <c r="F20" s="106">
        <f t="shared" si="9"/>
        <v>93</v>
      </c>
      <c r="G20" s="106">
        <f t="shared" si="9"/>
        <v>92</v>
      </c>
      <c r="H20" s="106">
        <f t="shared" si="9"/>
        <v>532</v>
      </c>
      <c r="I20" s="7"/>
      <c r="J20" s="34" t="s">
        <v>14</v>
      </c>
      <c r="K20" s="35">
        <f>+MAX(K4:K15)</f>
        <v>532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3.804758924845367</v>
      </c>
      <c r="C21" s="122">
        <f t="array" ref="C21">+STDEV(IF(C4:C15&gt;0,C4:C15))</f>
        <v>3.3876526498728401</v>
      </c>
      <c r="D21" s="122">
        <f t="array" ref="D21">+STDEV(IF(D4:D15&gt;0,D4:D15))</f>
        <v>1.8644544714716089</v>
      </c>
      <c r="E21" s="122">
        <f t="array" ref="E21">+STDEV(IF(E4:E15&gt;0,E4:E15))</f>
        <v>4.6700667885506526</v>
      </c>
      <c r="F21" s="122">
        <f t="array" ref="F21">+STDEV(IF(F4:F15&gt;0,F4:F15))</f>
        <v>3.598941643369749</v>
      </c>
      <c r="G21" s="122">
        <f t="array" ref="G21">+STDEV(IF(G4:G15&gt;0,G4:G15))</f>
        <v>2.7516228977511745</v>
      </c>
      <c r="H21" s="122">
        <f t="array" ref="H21">+STDEV(IF(H4:H15&gt;0,H4:H15))</f>
        <v>9.569296137722386</v>
      </c>
      <c r="I21" s="7"/>
      <c r="J21" s="34" t="s">
        <v>15</v>
      </c>
      <c r="K21" s="121">
        <f t="array" ref="K21">+STDEV(IF(K4:K15&gt;0,K4:K15))</f>
        <v>9.569296137722386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0.11884550084889645</v>
      </c>
      <c r="C22" s="116">
        <f t="shared" ref="C22:H22" si="10">+(C20-C17)/C18</f>
        <v>0.11382113821138211</v>
      </c>
      <c r="D22" s="116">
        <f t="shared" si="10"/>
        <v>5.7565789473684209E-2</v>
      </c>
      <c r="E22" s="116">
        <f t="shared" si="10"/>
        <v>0.15449915110356538</v>
      </c>
      <c r="F22" s="116">
        <f t="shared" si="10"/>
        <v>0.12706270627062707</v>
      </c>
      <c r="G22" s="116">
        <f t="shared" si="10"/>
        <v>7.8904991948470213E-2</v>
      </c>
      <c r="H22" s="116">
        <f t="shared" si="10"/>
        <v>5.2094818081587647E-2</v>
      </c>
      <c r="I22" s="7"/>
      <c r="J22" s="36" t="s">
        <v>10</v>
      </c>
      <c r="K22" s="37">
        <f>+K21/K18</f>
        <v>1.8463360794943963E-2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20850</v>
      </c>
      <c r="B2" s="15" t="s">
        <v>70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86</v>
      </c>
      <c r="C4" s="166">
        <v>89</v>
      </c>
      <c r="D4" s="166">
        <v>91</v>
      </c>
      <c r="E4" s="166">
        <v>85</v>
      </c>
      <c r="F4" s="166">
        <v>82</v>
      </c>
      <c r="G4" s="166">
        <v>84</v>
      </c>
      <c r="H4" s="45">
        <f>+SUM(B4:G4)</f>
        <v>517</v>
      </c>
      <c r="I4" s="84"/>
      <c r="J4" s="61">
        <v>45312</v>
      </c>
      <c r="K4" s="71">
        <f>+H4</f>
        <v>517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91</v>
      </c>
      <c r="T4" s="129">
        <f>IF(H4=0,0,+((+S4-MIN(B4:G4))/AVERAGE(B4:G4)))</f>
        <v>0.10444874274661509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77</v>
      </c>
      <c r="C5" s="166">
        <v>85</v>
      </c>
      <c r="D5" s="166">
        <v>83</v>
      </c>
      <c r="E5" s="166">
        <v>87</v>
      </c>
      <c r="F5" s="166">
        <v>83</v>
      </c>
      <c r="G5" s="166">
        <v>93</v>
      </c>
      <c r="H5" s="45">
        <f t="shared" ref="H5:H15" si="2">+SUM(B5:G5)</f>
        <v>508</v>
      </c>
      <c r="I5" s="84"/>
      <c r="J5" s="61">
        <v>45326</v>
      </c>
      <c r="K5" s="71">
        <f t="shared" ref="K5:K15" si="3">+H5</f>
        <v>508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93</v>
      </c>
      <c r="T5" s="129">
        <f t="shared" ref="T5:T15" si="5">IF(H5=0,0,+((+S5-MIN(B5:G5))/AVERAGE(B5:G5)))</f>
        <v>0.1889763779527559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84</v>
      </c>
      <c r="C6" s="166">
        <v>89</v>
      </c>
      <c r="D6" s="166">
        <v>83</v>
      </c>
      <c r="E6" s="166">
        <v>85</v>
      </c>
      <c r="F6" s="166">
        <v>88</v>
      </c>
      <c r="G6" s="166">
        <v>83</v>
      </c>
      <c r="H6" s="45">
        <f t="shared" si="2"/>
        <v>512</v>
      </c>
      <c r="I6" s="84"/>
      <c r="J6" s="61">
        <v>45354</v>
      </c>
      <c r="K6" s="71">
        <f t="shared" si="3"/>
        <v>512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508</v>
      </c>
      <c r="R6" s="73">
        <f>+K4</f>
        <v>517</v>
      </c>
      <c r="S6" s="120">
        <f t="shared" si="1"/>
        <v>89</v>
      </c>
      <c r="T6" s="129">
        <f t="shared" si="5"/>
        <v>7.03125E-2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90</v>
      </c>
      <c r="C7" s="166">
        <v>86</v>
      </c>
      <c r="D7" s="166">
        <v>86</v>
      </c>
      <c r="E7" s="166">
        <v>86</v>
      </c>
      <c r="F7" s="166">
        <v>90</v>
      </c>
      <c r="G7" s="166">
        <v>83</v>
      </c>
      <c r="H7" s="45">
        <f t="shared" si="2"/>
        <v>521</v>
      </c>
      <c r="I7" s="84"/>
      <c r="J7" s="61">
        <v>45389</v>
      </c>
      <c r="K7" s="71">
        <f t="shared" si="3"/>
        <v>521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3</v>
      </c>
      <c r="P7" s="71">
        <f t="shared" si="0"/>
        <v>4</v>
      </c>
      <c r="Q7" s="73">
        <f>IF(SUM(K6:K7)=0,+Q6,+LOOKUP(2,1/($K$4:K6&gt;0),$K$4:K6))</f>
        <v>512</v>
      </c>
      <c r="R7" s="73">
        <f>+IF(K6=0,+R6,+LOOKUP(2,1/($K$4:K5&gt;0),$K$4:K5))</f>
        <v>508</v>
      </c>
      <c r="S7" s="120">
        <f t="shared" si="1"/>
        <v>90</v>
      </c>
      <c r="T7" s="129">
        <f t="shared" si="5"/>
        <v>8.0614203454894437E-2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82</v>
      </c>
      <c r="C8" s="166">
        <v>83</v>
      </c>
      <c r="D8" s="166">
        <v>90</v>
      </c>
      <c r="E8" s="166">
        <v>75</v>
      </c>
      <c r="F8" s="166">
        <v>86</v>
      </c>
      <c r="G8" s="166">
        <v>85</v>
      </c>
      <c r="H8" s="45">
        <f t="shared" si="2"/>
        <v>501</v>
      </c>
      <c r="I8" s="84"/>
      <c r="J8" s="61">
        <v>45403</v>
      </c>
      <c r="K8" s="71">
        <f t="shared" si="3"/>
        <v>501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521</v>
      </c>
      <c r="R8" s="73">
        <f>+IF(K7=0,+R7,+LOOKUP(2,1/($K$4:K6&gt;0),$K$4:K6))</f>
        <v>512</v>
      </c>
      <c r="S8" s="120">
        <f t="shared" si="1"/>
        <v>90</v>
      </c>
      <c r="T8" s="129">
        <f t="shared" si="5"/>
        <v>0.17964071856287425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86</v>
      </c>
      <c r="C9" s="166">
        <v>84</v>
      </c>
      <c r="D9" s="166">
        <v>90</v>
      </c>
      <c r="E9" s="166">
        <v>89</v>
      </c>
      <c r="F9" s="166">
        <v>82</v>
      </c>
      <c r="G9" s="166">
        <v>85</v>
      </c>
      <c r="H9" s="45">
        <f t="shared" si="2"/>
        <v>516</v>
      </c>
      <c r="I9" s="84"/>
      <c r="J9" s="61">
        <v>45459</v>
      </c>
      <c r="K9" s="71">
        <f t="shared" si="3"/>
        <v>516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2</v>
      </c>
      <c r="O9" s="73">
        <f>IF(COUNTIF($K$4:K9,"&gt;0")&lt;3,0,+IF(K9=0,0,IF(K9&lt;=Q9,0,IF(Q9&lt;=R9,0,3))))</f>
        <v>0</v>
      </c>
      <c r="P9" s="71">
        <f t="shared" si="0"/>
        <v>3</v>
      </c>
      <c r="Q9" s="73">
        <f>IF(SUM(K8:K9)=0,+Q8,+LOOKUP(2,1/($K$4:K8&gt;0),$K$4:K8))</f>
        <v>501</v>
      </c>
      <c r="R9" s="73">
        <f>+IF(K8=0,+R8,+LOOKUP(2,1/($K$4:K7&gt;0),$K$4:K7))</f>
        <v>521</v>
      </c>
      <c r="S9" s="120">
        <f t="shared" si="1"/>
        <v>90</v>
      </c>
      <c r="T9" s="129">
        <f t="shared" si="5"/>
        <v>9.3023255813953487E-2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79</v>
      </c>
      <c r="C10" s="166">
        <v>86</v>
      </c>
      <c r="D10" s="166">
        <v>87</v>
      </c>
      <c r="E10" s="166">
        <v>80</v>
      </c>
      <c r="F10" s="166">
        <v>84</v>
      </c>
      <c r="G10" s="166">
        <v>92</v>
      </c>
      <c r="H10" s="45">
        <f t="shared" si="2"/>
        <v>508</v>
      </c>
      <c r="I10" s="84"/>
      <c r="J10" s="61">
        <v>45487</v>
      </c>
      <c r="K10" s="71">
        <f t="shared" si="3"/>
        <v>508</v>
      </c>
      <c r="L10" s="72">
        <f t="shared" si="4"/>
        <v>1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1</v>
      </c>
      <c r="Q10" s="73">
        <f>IF(SUM(K9:K10)=0,+Q9,+LOOKUP(2,1/($K$4:K9&gt;0),$K$4:K9))</f>
        <v>516</v>
      </c>
      <c r="R10" s="73">
        <f>+IF(K9=0,+R9,+LOOKUP(2,1/($K$4:K8&gt;0),$K$4:K8))</f>
        <v>501</v>
      </c>
      <c r="S10" s="120">
        <f t="shared" si="1"/>
        <v>92</v>
      </c>
      <c r="T10" s="129">
        <f t="shared" si="5"/>
        <v>0.15354330708661418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82</v>
      </c>
      <c r="C11" s="166">
        <v>81</v>
      </c>
      <c r="D11" s="166">
        <v>91</v>
      </c>
      <c r="E11" s="166">
        <v>90</v>
      </c>
      <c r="F11" s="166">
        <v>85</v>
      </c>
      <c r="G11" s="166">
        <v>88</v>
      </c>
      <c r="H11" s="45">
        <f t="shared" si="2"/>
        <v>517</v>
      </c>
      <c r="I11" s="84"/>
      <c r="J11" s="61">
        <v>45557</v>
      </c>
      <c r="K11" s="71">
        <f t="shared" si="3"/>
        <v>517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2</v>
      </c>
      <c r="O11" s="73">
        <f>IF(COUNTIF($K$4:K11,"&gt;0")&lt;3,0,+IF(K11=0,0,IF(K11&lt;=Q11,0,IF(Q11&lt;=R11,0,3))))</f>
        <v>0</v>
      </c>
      <c r="P11" s="71">
        <f t="shared" si="0"/>
        <v>3</v>
      </c>
      <c r="Q11" s="73">
        <f>IF(SUM(K10:K11)=0,+Q10,+LOOKUP(2,1/($K$4:K10&gt;0),$K$4:K10))</f>
        <v>508</v>
      </c>
      <c r="R11" s="73">
        <f>+IF(K10=0,+R10,+LOOKUP(2,1/($K$4:K9&gt;0),$K$4:K9))</f>
        <v>516</v>
      </c>
      <c r="S11" s="120">
        <f t="shared" si="1"/>
        <v>91</v>
      </c>
      <c r="T11" s="129">
        <f t="shared" si="5"/>
        <v>0.11605415860735009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517</v>
      </c>
      <c r="R12" s="73">
        <f>+IF(K11=0,+R11,+LOOKUP(2,1/($K$4:K10&gt;0),$K$4:K10))</f>
        <v>508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517</v>
      </c>
      <c r="R13" s="73">
        <f>+IF(K12=0,+R12,+LOOKUP(2,1/($K$4:K11&gt;0),$K$4:K11))</f>
        <v>508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517</v>
      </c>
      <c r="R14" s="73">
        <f>+IF(K13=0,+R13,+LOOKUP(2,1/($K$4:K12&gt;0),$K$4:K12))</f>
        <v>508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517</v>
      </c>
      <c r="R15" s="83">
        <f>+IF(K14=0,+R14,+LOOKUP(2,1/($K$4:K13&gt;0),$K$4:K13))</f>
        <v>508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4100</v>
      </c>
      <c r="I16" s="7"/>
      <c r="J16" s="39" t="s">
        <v>0</v>
      </c>
      <c r="K16" s="50">
        <f>SUM(K4:K15)</f>
        <v>4100</v>
      </c>
      <c r="L16" s="79">
        <f>SUM(L4:L15)</f>
        <v>8</v>
      </c>
      <c r="M16" s="79">
        <f t="shared" ref="M16:P16" si="6">SUM(M4:M15)</f>
        <v>0</v>
      </c>
      <c r="N16" s="79">
        <f t="shared" si="6"/>
        <v>6</v>
      </c>
      <c r="O16" s="79">
        <f t="shared" si="6"/>
        <v>3</v>
      </c>
      <c r="P16" s="80">
        <f t="shared" si="6"/>
        <v>17</v>
      </c>
      <c r="Q16" s="74"/>
      <c r="R16" s="74"/>
      <c r="S16" s="65">
        <f>+MAX(S4:S15)</f>
        <v>93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77</v>
      </c>
      <c r="C17" s="113">
        <f t="shared" ref="C17:G17" si="7">SMALL(C4:C15,COUNTIF(C4:C15,"&lt;=0")+1)</f>
        <v>81</v>
      </c>
      <c r="D17" s="113">
        <f t="shared" si="7"/>
        <v>83</v>
      </c>
      <c r="E17" s="113">
        <f t="shared" si="7"/>
        <v>75</v>
      </c>
      <c r="F17" s="113">
        <f t="shared" si="7"/>
        <v>82</v>
      </c>
      <c r="G17" s="113">
        <f t="shared" si="7"/>
        <v>83</v>
      </c>
      <c r="H17" s="113">
        <f>SMALL(H4:H15,COUNTIF(H4:H15,"&lt;=0")+1)</f>
        <v>501</v>
      </c>
      <c r="I17" s="7"/>
      <c r="J17" s="32" t="s">
        <v>11</v>
      </c>
      <c r="K17" s="33">
        <f>SMALL(K4:K15,COUNTIF(K4:K15,"&lt;=0")+1)</f>
        <v>501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83.25</v>
      </c>
      <c r="C18" s="73">
        <f t="shared" si="8"/>
        <v>85.375</v>
      </c>
      <c r="D18" s="73">
        <f t="shared" si="8"/>
        <v>87.625</v>
      </c>
      <c r="E18" s="73">
        <f t="shared" si="8"/>
        <v>84.625</v>
      </c>
      <c r="F18" s="73">
        <f t="shared" si="8"/>
        <v>85</v>
      </c>
      <c r="G18" s="73">
        <f t="shared" si="8"/>
        <v>86.625</v>
      </c>
      <c r="H18" s="73">
        <f t="shared" si="8"/>
        <v>512.5</v>
      </c>
      <c r="I18" s="7"/>
      <c r="J18" s="34" t="s">
        <v>12</v>
      </c>
      <c r="K18" s="35">
        <f>AVERAGEIF(K4:K15,"&gt;0")</f>
        <v>512.5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83</v>
      </c>
      <c r="C19" s="73">
        <f t="array" ref="C19">+MEDIAN(IF(C4:C15&lt;&gt;0,C4:C15))</f>
        <v>85.5</v>
      </c>
      <c r="D19" s="73">
        <f t="array" ref="D19">+MEDIAN(IF(D4:D15&lt;&gt;0,D4:D15))</f>
        <v>88.5</v>
      </c>
      <c r="E19" s="73">
        <f t="array" ref="E19">+MEDIAN(IF(E4:E15&lt;&gt;0,E4:E15))</f>
        <v>85.5</v>
      </c>
      <c r="F19" s="73">
        <f t="array" ref="F19">+MEDIAN(IF(F4:F15&lt;&gt;0,F4:F15))</f>
        <v>84.5</v>
      </c>
      <c r="G19" s="73">
        <f t="array" ref="G19">+MEDIAN(IF(G4:G15&lt;&gt;0,G4:G15))</f>
        <v>85</v>
      </c>
      <c r="H19" s="73">
        <f t="array" ref="H19">+MEDIAN(IF(H4:H15&lt;&gt;0,H4:H15))</f>
        <v>514</v>
      </c>
      <c r="I19" s="7"/>
      <c r="J19" s="34" t="s">
        <v>13</v>
      </c>
      <c r="K19" s="35">
        <f t="array" ref="K19">+MEDIAN(IF(K4:K15&lt;&gt;0,K4:K15))</f>
        <v>514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90</v>
      </c>
      <c r="C20" s="106">
        <f t="shared" si="9"/>
        <v>89</v>
      </c>
      <c r="D20" s="106">
        <f t="shared" si="9"/>
        <v>91</v>
      </c>
      <c r="E20" s="106">
        <f t="shared" si="9"/>
        <v>90</v>
      </c>
      <c r="F20" s="106">
        <f t="shared" si="9"/>
        <v>90</v>
      </c>
      <c r="G20" s="106">
        <f t="shared" si="9"/>
        <v>93</v>
      </c>
      <c r="H20" s="106">
        <f t="shared" si="9"/>
        <v>521</v>
      </c>
      <c r="I20" s="7"/>
      <c r="J20" s="34" t="s">
        <v>14</v>
      </c>
      <c r="K20" s="35">
        <f>+MAX(K4:K15)</f>
        <v>521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4.1661904489764821</v>
      </c>
      <c r="C21" s="122">
        <f t="array" ref="C21">+STDEV(IF(C4:C15&gt;0,C4:C15))</f>
        <v>2.7742437837054932</v>
      </c>
      <c r="D21" s="122">
        <f t="array" ref="D21">+STDEV(IF(D4:D15&gt;0,D4:D15))</f>
        <v>3.3779748793788102</v>
      </c>
      <c r="E21" s="122">
        <f t="array" ref="E21">+STDEV(IF(E4:E15&gt;0,E4:E15))</f>
        <v>4.9262416853882778</v>
      </c>
      <c r="F21" s="122">
        <f t="array" ref="F21">+STDEV(IF(F4:F15&gt;0,F4:F15))</f>
        <v>2.8784916685156978</v>
      </c>
      <c r="G21" s="122">
        <f t="array" ref="G21">+STDEV(IF(G4:G15&gt;0,G4:G15))</f>
        <v>3.9618718519695424</v>
      </c>
      <c r="H21" s="122">
        <f t="array" ref="H21">+STDEV(IF(H4:H15&gt;0,H4:H15))</f>
        <v>6.5246784266681352</v>
      </c>
      <c r="I21" s="7"/>
      <c r="J21" s="34" t="s">
        <v>15</v>
      </c>
      <c r="K21" s="121">
        <f t="array" ref="K21">+STDEV(IF(K4:K15&gt;0,K4:K15))</f>
        <v>6.5246784266681352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0.15615615615615616</v>
      </c>
      <c r="C22" s="116">
        <f t="shared" ref="C22:H22" si="10">+(C20-C17)/C18</f>
        <v>9.3704245973645683E-2</v>
      </c>
      <c r="D22" s="116">
        <f t="shared" si="10"/>
        <v>9.1298145506419404E-2</v>
      </c>
      <c r="E22" s="116">
        <f t="shared" si="10"/>
        <v>0.17725258493353027</v>
      </c>
      <c r="F22" s="116">
        <f t="shared" si="10"/>
        <v>9.4117647058823528E-2</v>
      </c>
      <c r="G22" s="116">
        <f t="shared" si="10"/>
        <v>0.11544011544011544</v>
      </c>
      <c r="H22" s="116">
        <f t="shared" si="10"/>
        <v>3.9024390243902439E-2</v>
      </c>
      <c r="I22" s="7"/>
      <c r="J22" s="36" t="s">
        <v>10</v>
      </c>
      <c r="K22" s="37">
        <f>+K21/K18</f>
        <v>1.2731079856913435E-2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22741</v>
      </c>
      <c r="B2" s="15" t="s">
        <v>98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93</v>
      </c>
      <c r="C6" s="166">
        <v>96</v>
      </c>
      <c r="D6" s="166">
        <v>90</v>
      </c>
      <c r="E6" s="166">
        <v>96</v>
      </c>
      <c r="F6" s="166">
        <v>95</v>
      </c>
      <c r="G6" s="166">
        <v>96</v>
      </c>
      <c r="H6" s="45">
        <f t="shared" si="2"/>
        <v>566</v>
      </c>
      <c r="I6" s="84"/>
      <c r="J6" s="61">
        <v>45354</v>
      </c>
      <c r="K6" s="71">
        <f t="shared" si="3"/>
        <v>566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1</v>
      </c>
      <c r="Q6" s="73">
        <f>+K5</f>
        <v>0</v>
      </c>
      <c r="R6" s="73">
        <f>+K4</f>
        <v>0</v>
      </c>
      <c r="S6" s="120">
        <f t="shared" si="1"/>
        <v>96</v>
      </c>
      <c r="T6" s="129">
        <f t="shared" si="5"/>
        <v>6.360424028268552E-2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566</v>
      </c>
      <c r="R7" s="73" t="e">
        <f>+IF(K6=0,+R6,+LOOKUP(2,1/($K$4:K5&gt;0),$K$4:K5))</f>
        <v>#N/A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86</v>
      </c>
      <c r="C8" s="166">
        <v>89</v>
      </c>
      <c r="D8" s="166">
        <v>88</v>
      </c>
      <c r="E8" s="166">
        <v>87</v>
      </c>
      <c r="F8" s="166">
        <v>87</v>
      </c>
      <c r="G8" s="166">
        <v>92</v>
      </c>
      <c r="H8" s="45">
        <f t="shared" si="2"/>
        <v>529</v>
      </c>
      <c r="I8" s="84"/>
      <c r="J8" s="61">
        <v>45403</v>
      </c>
      <c r="K8" s="71">
        <f t="shared" si="3"/>
        <v>529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566</v>
      </c>
      <c r="R8" s="73" t="e">
        <f>+IF(K7=0,+R7,+LOOKUP(2,1/($K$4:K6&gt;0),$K$4:K6))</f>
        <v>#N/A</v>
      </c>
      <c r="S8" s="120">
        <f t="shared" si="1"/>
        <v>92</v>
      </c>
      <c r="T8" s="129">
        <f t="shared" si="5"/>
        <v>6.8052930056710773E-2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90</v>
      </c>
      <c r="C9" s="166">
        <v>89</v>
      </c>
      <c r="D9" s="166">
        <v>93</v>
      </c>
      <c r="E9" s="166">
        <v>95</v>
      </c>
      <c r="F9" s="166">
        <v>88</v>
      </c>
      <c r="G9" s="166">
        <v>89</v>
      </c>
      <c r="H9" s="45">
        <f t="shared" si="2"/>
        <v>544</v>
      </c>
      <c r="I9" s="84"/>
      <c r="J9" s="61">
        <v>45459</v>
      </c>
      <c r="K9" s="71">
        <f t="shared" si="3"/>
        <v>544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2</v>
      </c>
      <c r="O9" s="73">
        <f>IF(COUNTIF($K$4:K9,"&gt;0")&lt;3,0,+IF(K9=0,0,IF(K9&lt;=Q9,0,IF(Q9&lt;=R9,0,3))))</f>
        <v>0</v>
      </c>
      <c r="P9" s="71">
        <f t="shared" si="0"/>
        <v>3</v>
      </c>
      <c r="Q9" s="73">
        <f>IF(SUM(K8:K9)=0,+Q8,+LOOKUP(2,1/($K$4:K8&gt;0),$K$4:K8))</f>
        <v>529</v>
      </c>
      <c r="R9" s="73">
        <f>+IF(K8=0,+R8,+LOOKUP(2,1/($K$4:K7&gt;0),$K$4:K7))</f>
        <v>566</v>
      </c>
      <c r="S9" s="120">
        <f t="shared" si="1"/>
        <v>95</v>
      </c>
      <c r="T9" s="129">
        <f t="shared" si="5"/>
        <v>7.7205882352941166E-2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544</v>
      </c>
      <c r="R10" s="73">
        <f>+IF(K9=0,+R9,+LOOKUP(2,1/($K$4:K8&gt;0),$K$4:K8))</f>
        <v>529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544</v>
      </c>
      <c r="R11" s="73">
        <f>+IF(K10=0,+R10,+LOOKUP(2,1/($K$4:K9&gt;0),$K$4:K9))</f>
        <v>529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544</v>
      </c>
      <c r="R12" s="73">
        <f>+IF(K11=0,+R11,+LOOKUP(2,1/($K$4:K10&gt;0),$K$4:K10))</f>
        <v>529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544</v>
      </c>
      <c r="R13" s="73">
        <f>+IF(K12=0,+R12,+LOOKUP(2,1/($K$4:K11&gt;0),$K$4:K11))</f>
        <v>529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544</v>
      </c>
      <c r="R14" s="73">
        <f>+IF(K13=0,+R13,+LOOKUP(2,1/($K$4:K12&gt;0),$K$4:K12))</f>
        <v>529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544</v>
      </c>
      <c r="R15" s="83">
        <f>+IF(K14=0,+R14,+LOOKUP(2,1/($K$4:K13&gt;0),$K$4:K13))</f>
        <v>529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1639</v>
      </c>
      <c r="I16" s="7"/>
      <c r="J16" s="39" t="s">
        <v>0</v>
      </c>
      <c r="K16" s="50">
        <f>SUM(K4:K15)</f>
        <v>1639</v>
      </c>
      <c r="L16" s="79">
        <f>SUM(L4:L15)</f>
        <v>3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5</v>
      </c>
      <c r="Q16" s="74"/>
      <c r="R16" s="74"/>
      <c r="S16" s="65">
        <f>+MAX(S4:S15)</f>
        <v>96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86</v>
      </c>
      <c r="C17" s="113">
        <f t="shared" ref="C17:G17" si="7">SMALL(C4:C15,COUNTIF(C4:C15,"&lt;=0")+1)</f>
        <v>89</v>
      </c>
      <c r="D17" s="113">
        <f t="shared" si="7"/>
        <v>88</v>
      </c>
      <c r="E17" s="113">
        <f t="shared" si="7"/>
        <v>87</v>
      </c>
      <c r="F17" s="113">
        <f t="shared" si="7"/>
        <v>87</v>
      </c>
      <c r="G17" s="113">
        <f t="shared" si="7"/>
        <v>89</v>
      </c>
      <c r="H17" s="113">
        <f>SMALL(H4:H15,COUNTIF(H4:H15,"&lt;=0")+1)</f>
        <v>529</v>
      </c>
      <c r="I17" s="7"/>
      <c r="J17" s="32" t="s">
        <v>11</v>
      </c>
      <c r="K17" s="33">
        <f>SMALL(K4:K15,COUNTIF(K4:K15,"&lt;=0")+1)</f>
        <v>529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89.666666666666671</v>
      </c>
      <c r="C18" s="73">
        <f t="shared" si="8"/>
        <v>91.333333333333329</v>
      </c>
      <c r="D18" s="73">
        <f t="shared" si="8"/>
        <v>90.333333333333329</v>
      </c>
      <c r="E18" s="73">
        <f t="shared" si="8"/>
        <v>92.666666666666671</v>
      </c>
      <c r="F18" s="73">
        <f t="shared" si="8"/>
        <v>90</v>
      </c>
      <c r="G18" s="73">
        <f t="shared" si="8"/>
        <v>92.333333333333329</v>
      </c>
      <c r="H18" s="73">
        <f t="shared" si="8"/>
        <v>546.33333333333337</v>
      </c>
      <c r="I18" s="7"/>
      <c r="J18" s="34" t="s">
        <v>12</v>
      </c>
      <c r="K18" s="35">
        <f>AVERAGEIF(K4:K15,"&gt;0")</f>
        <v>546.33333333333337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90</v>
      </c>
      <c r="C19" s="73">
        <f t="array" ref="C19">+MEDIAN(IF(C4:C15&lt;&gt;0,C4:C15))</f>
        <v>89</v>
      </c>
      <c r="D19" s="73">
        <f t="array" ref="D19">+MEDIAN(IF(D4:D15&lt;&gt;0,D4:D15))</f>
        <v>90</v>
      </c>
      <c r="E19" s="73">
        <f t="array" ref="E19">+MEDIAN(IF(E4:E15&lt;&gt;0,E4:E15))</f>
        <v>95</v>
      </c>
      <c r="F19" s="73">
        <f t="array" ref="F19">+MEDIAN(IF(F4:F15&lt;&gt;0,F4:F15))</f>
        <v>88</v>
      </c>
      <c r="G19" s="73">
        <f t="array" ref="G19">+MEDIAN(IF(G4:G15&lt;&gt;0,G4:G15))</f>
        <v>92</v>
      </c>
      <c r="H19" s="73">
        <f t="array" ref="H19">+MEDIAN(IF(H4:H15&lt;&gt;0,H4:H15))</f>
        <v>544</v>
      </c>
      <c r="I19" s="7"/>
      <c r="J19" s="34" t="s">
        <v>13</v>
      </c>
      <c r="K19" s="35">
        <f t="array" ref="K19">+MEDIAN(IF(K4:K15&lt;&gt;0,K4:K15))</f>
        <v>544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93</v>
      </c>
      <c r="C20" s="106">
        <f t="shared" si="9"/>
        <v>96</v>
      </c>
      <c r="D20" s="106">
        <f t="shared" si="9"/>
        <v>93</v>
      </c>
      <c r="E20" s="106">
        <f t="shared" si="9"/>
        <v>96</v>
      </c>
      <c r="F20" s="106">
        <f t="shared" si="9"/>
        <v>95</v>
      </c>
      <c r="G20" s="106">
        <f t="shared" si="9"/>
        <v>96</v>
      </c>
      <c r="H20" s="106">
        <f t="shared" si="9"/>
        <v>566</v>
      </c>
      <c r="I20" s="7"/>
      <c r="J20" s="34" t="s">
        <v>14</v>
      </c>
      <c r="K20" s="35">
        <f>+MAX(K4:K15)</f>
        <v>566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3.5118845842842461</v>
      </c>
      <c r="C21" s="122">
        <f t="array" ref="C21">+STDEV(IF(C4:C15&gt;0,C4:C15))</f>
        <v>4.0414518843273806</v>
      </c>
      <c r="D21" s="122">
        <f t="array" ref="D21">+STDEV(IF(D4:D15&gt;0,D4:D15))</f>
        <v>2.5166114784235836</v>
      </c>
      <c r="E21" s="122">
        <f t="array" ref="E21">+STDEV(IF(E4:E15&gt;0,E4:E15))</f>
        <v>4.9328828623162471</v>
      </c>
      <c r="F21" s="122">
        <f t="array" ref="F21">+STDEV(IF(F4:F15&gt;0,F4:F15))</f>
        <v>4.358898943540674</v>
      </c>
      <c r="G21" s="122">
        <f t="array" ref="G21">+STDEV(IF(G4:G15&gt;0,G4:G15))</f>
        <v>3.5118845842842461</v>
      </c>
      <c r="H21" s="122">
        <f t="array" ref="H21">+STDEV(IF(H4:H15&gt;0,H4:H15))</f>
        <v>18.610033136277146</v>
      </c>
      <c r="I21" s="7"/>
      <c r="J21" s="34" t="s">
        <v>15</v>
      </c>
      <c r="K21" s="121">
        <f t="array" ref="K21">+STDEV(IF(K4:K15&gt;0,K4:K15))</f>
        <v>18.610033136277146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7.8066914498141265E-2</v>
      </c>
      <c r="C22" s="116">
        <f t="shared" ref="C22:H22" si="10">+(C20-C17)/C18</f>
        <v>7.6642335766423361E-2</v>
      </c>
      <c r="D22" s="116">
        <f t="shared" si="10"/>
        <v>5.5350553505535055E-2</v>
      </c>
      <c r="E22" s="116">
        <f t="shared" si="10"/>
        <v>9.7122302158273374E-2</v>
      </c>
      <c r="F22" s="116">
        <f t="shared" si="10"/>
        <v>8.8888888888888892E-2</v>
      </c>
      <c r="G22" s="116">
        <f t="shared" si="10"/>
        <v>7.5812274368231056E-2</v>
      </c>
      <c r="H22" s="116">
        <f t="shared" si="10"/>
        <v>6.7724222086638183E-2</v>
      </c>
      <c r="I22" s="7"/>
      <c r="J22" s="36" t="s">
        <v>10</v>
      </c>
      <c r="K22" s="37">
        <f>+K21/K18</f>
        <v>3.4063513977322414E-2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8554687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16836</v>
      </c>
      <c r="B2" s="15" t="s">
        <v>66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87</v>
      </c>
      <c r="C4" s="166">
        <v>78</v>
      </c>
      <c r="D4" s="166">
        <v>84</v>
      </c>
      <c r="E4" s="166">
        <v>80</v>
      </c>
      <c r="F4" s="166">
        <v>82</v>
      </c>
      <c r="G4" s="166">
        <v>86</v>
      </c>
      <c r="H4" s="45">
        <f>+SUM(B4:G4)</f>
        <v>497</v>
      </c>
      <c r="I4" s="84"/>
      <c r="J4" s="61">
        <v>45312</v>
      </c>
      <c r="K4" s="71">
        <f>+H4</f>
        <v>497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87</v>
      </c>
      <c r="T4" s="129">
        <f>IF(H4=0,0,+((+S4-MIN(B4:G4))/AVERAGE(B4:G4)))</f>
        <v>0.10865191146881288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88</v>
      </c>
      <c r="C5" s="166">
        <v>86</v>
      </c>
      <c r="D5" s="166">
        <v>84</v>
      </c>
      <c r="E5" s="166">
        <v>82</v>
      </c>
      <c r="F5" s="166">
        <v>85</v>
      </c>
      <c r="G5" s="166">
        <v>82</v>
      </c>
      <c r="H5" s="45">
        <f t="shared" ref="H5:H15" si="2">+SUM(B5:G5)</f>
        <v>507</v>
      </c>
      <c r="I5" s="84"/>
      <c r="J5" s="61">
        <v>45326</v>
      </c>
      <c r="K5" s="71">
        <f t="shared" ref="K5:K15" si="3">+H5</f>
        <v>507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2</v>
      </c>
      <c r="O5" s="73"/>
      <c r="P5" s="71">
        <f t="shared" si="0"/>
        <v>3</v>
      </c>
      <c r="S5" s="120">
        <f t="shared" si="1"/>
        <v>88</v>
      </c>
      <c r="T5" s="129">
        <f t="shared" ref="T5:T15" si="5">IF(H5=0,0,+((+S5-MIN(B5:G5))/AVERAGE(B5:G5)))</f>
        <v>7.1005917159763315E-2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83</v>
      </c>
      <c r="C6" s="166">
        <v>86</v>
      </c>
      <c r="D6" s="166">
        <v>88</v>
      </c>
      <c r="E6" s="166">
        <v>88</v>
      </c>
      <c r="F6" s="166">
        <v>90</v>
      </c>
      <c r="G6" s="166">
        <v>86</v>
      </c>
      <c r="H6" s="45">
        <f t="shared" si="2"/>
        <v>521</v>
      </c>
      <c r="I6" s="84"/>
      <c r="J6" s="61">
        <v>45354</v>
      </c>
      <c r="K6" s="71">
        <f t="shared" si="3"/>
        <v>521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3</v>
      </c>
      <c r="P6" s="71">
        <f t="shared" si="0"/>
        <v>4</v>
      </c>
      <c r="Q6" s="73">
        <f>+K5</f>
        <v>507</v>
      </c>
      <c r="R6" s="73">
        <f>+K4</f>
        <v>497</v>
      </c>
      <c r="S6" s="120">
        <f t="shared" si="1"/>
        <v>90</v>
      </c>
      <c r="T6" s="129">
        <f t="shared" si="5"/>
        <v>8.0614203454894437E-2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86</v>
      </c>
      <c r="C7" s="166">
        <v>89</v>
      </c>
      <c r="D7" s="166">
        <v>88</v>
      </c>
      <c r="E7" s="166">
        <v>87</v>
      </c>
      <c r="F7" s="166">
        <v>90</v>
      </c>
      <c r="G7" s="166">
        <v>89</v>
      </c>
      <c r="H7" s="45">
        <f t="shared" si="2"/>
        <v>529</v>
      </c>
      <c r="I7" s="84"/>
      <c r="J7" s="61">
        <v>45389</v>
      </c>
      <c r="K7" s="71">
        <f t="shared" si="3"/>
        <v>529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3</v>
      </c>
      <c r="P7" s="71">
        <f t="shared" si="0"/>
        <v>4</v>
      </c>
      <c r="Q7" s="73">
        <f>IF(SUM(K6:K7)=0,+Q6,+LOOKUP(2,1/($K$4:K6&gt;0),$K$4:K6))</f>
        <v>521</v>
      </c>
      <c r="R7" s="73">
        <f>+IF(K6=0,+R6,+LOOKUP(2,1/($K$4:K5&gt;0),$K$4:K5))</f>
        <v>507</v>
      </c>
      <c r="S7" s="120">
        <f t="shared" si="1"/>
        <v>90</v>
      </c>
      <c r="T7" s="129">
        <f t="shared" si="5"/>
        <v>4.5368620037807179E-2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77</v>
      </c>
      <c r="C8" s="166">
        <v>94</v>
      </c>
      <c r="D8" s="166">
        <v>89</v>
      </c>
      <c r="E8" s="166">
        <v>93</v>
      </c>
      <c r="F8" s="166">
        <v>83</v>
      </c>
      <c r="G8" s="166">
        <v>87</v>
      </c>
      <c r="H8" s="45">
        <f t="shared" si="2"/>
        <v>523</v>
      </c>
      <c r="I8" s="84"/>
      <c r="J8" s="61">
        <v>45403</v>
      </c>
      <c r="K8" s="71">
        <f t="shared" si="3"/>
        <v>523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529</v>
      </c>
      <c r="R8" s="73">
        <f>+IF(K7=0,+R7,+LOOKUP(2,1/($K$4:K6&gt;0),$K$4:K6))</f>
        <v>521</v>
      </c>
      <c r="S8" s="120">
        <f t="shared" si="1"/>
        <v>94</v>
      </c>
      <c r="T8" s="129">
        <f t="shared" si="5"/>
        <v>0.19502868068833651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89</v>
      </c>
      <c r="C9" s="166">
        <v>92</v>
      </c>
      <c r="D9" s="166">
        <v>87</v>
      </c>
      <c r="E9" s="166">
        <v>86</v>
      </c>
      <c r="F9" s="166">
        <v>82</v>
      </c>
      <c r="G9" s="166">
        <v>82</v>
      </c>
      <c r="H9" s="45">
        <f t="shared" si="2"/>
        <v>518</v>
      </c>
      <c r="I9" s="84"/>
      <c r="J9" s="61">
        <v>45459</v>
      </c>
      <c r="K9" s="71">
        <f t="shared" si="3"/>
        <v>518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1</v>
      </c>
      <c r="Q9" s="73">
        <f>IF(SUM(K8:K9)=0,+Q8,+LOOKUP(2,1/($K$4:K8&gt;0),$K$4:K8))</f>
        <v>523</v>
      </c>
      <c r="R9" s="73">
        <f>+IF(K8=0,+R8,+LOOKUP(2,1/($K$4:K7&gt;0),$K$4:K7))</f>
        <v>529</v>
      </c>
      <c r="S9" s="120">
        <f t="shared" si="1"/>
        <v>92</v>
      </c>
      <c r="T9" s="129">
        <f t="shared" si="5"/>
        <v>0.11583011583011583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90</v>
      </c>
      <c r="C10" s="166">
        <v>90</v>
      </c>
      <c r="D10" s="166">
        <v>91</v>
      </c>
      <c r="E10" s="166">
        <v>91</v>
      </c>
      <c r="F10" s="166">
        <v>87</v>
      </c>
      <c r="G10" s="166">
        <v>87</v>
      </c>
      <c r="H10" s="45">
        <f t="shared" si="2"/>
        <v>536</v>
      </c>
      <c r="I10" s="84"/>
      <c r="J10" s="61">
        <v>45487</v>
      </c>
      <c r="K10" s="71">
        <f t="shared" si="3"/>
        <v>536</v>
      </c>
      <c r="L10" s="72">
        <f t="shared" si="4"/>
        <v>1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2</v>
      </c>
      <c r="O10" s="73">
        <f>IF(COUNTIF($K$4:K10,"&gt;0")&lt;3,0,+IF(K10=0,0,IF(K10&lt;=Q10,0,IF(Q10&lt;=R10,0,3))))</f>
        <v>0</v>
      </c>
      <c r="P10" s="71">
        <f t="shared" si="0"/>
        <v>3</v>
      </c>
      <c r="Q10" s="73">
        <f>IF(SUM(K9:K10)=0,+Q9,+LOOKUP(2,1/($K$4:K9&gt;0),$K$4:K9))</f>
        <v>518</v>
      </c>
      <c r="R10" s="73">
        <f>+IF(K9=0,+R9,+LOOKUP(2,1/($K$4:K8&gt;0),$K$4:K8))</f>
        <v>523</v>
      </c>
      <c r="S10" s="120">
        <f t="shared" si="1"/>
        <v>91</v>
      </c>
      <c r="T10" s="129">
        <f t="shared" si="5"/>
        <v>4.4776119402985079E-2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80</v>
      </c>
      <c r="C11" s="166">
        <v>88</v>
      </c>
      <c r="D11" s="166">
        <v>83</v>
      </c>
      <c r="E11" s="166">
        <v>81</v>
      </c>
      <c r="F11" s="166">
        <v>88</v>
      </c>
      <c r="G11" s="166">
        <v>86</v>
      </c>
      <c r="H11" s="45">
        <f t="shared" si="2"/>
        <v>506</v>
      </c>
      <c r="I11" s="84"/>
      <c r="J11" s="61">
        <v>45557</v>
      </c>
      <c r="K11" s="71">
        <f t="shared" si="3"/>
        <v>506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1</v>
      </c>
      <c r="Q11" s="73">
        <f>IF(SUM(K10:K11)=0,+Q10,+LOOKUP(2,1/($K$4:K10&gt;0),$K$4:K10))</f>
        <v>536</v>
      </c>
      <c r="R11" s="73">
        <f>+IF(K10=0,+R10,+LOOKUP(2,1/($K$4:K9&gt;0),$K$4:K9))</f>
        <v>518</v>
      </c>
      <c r="S11" s="120">
        <f t="shared" si="1"/>
        <v>88</v>
      </c>
      <c r="T11" s="129">
        <f t="shared" si="5"/>
        <v>9.4861660079051391E-2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506</v>
      </c>
      <c r="R12" s="73">
        <f>+IF(K11=0,+R11,+LOOKUP(2,1/($K$4:K10&gt;0),$K$4:K10))</f>
        <v>536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506</v>
      </c>
      <c r="R13" s="73">
        <f>+IF(K12=0,+R12,+LOOKUP(2,1/($K$4:K11&gt;0),$K$4:K11))</f>
        <v>536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506</v>
      </c>
      <c r="R14" s="73">
        <f>+IF(K13=0,+R13,+LOOKUP(2,1/($K$4:K12&gt;0),$K$4:K12))</f>
        <v>536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506</v>
      </c>
      <c r="R15" s="83">
        <f>+IF(K14=0,+R14,+LOOKUP(2,1/($K$4:K13&gt;0),$K$4:K13))</f>
        <v>536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4137</v>
      </c>
      <c r="I16" s="7"/>
      <c r="J16" s="39" t="s">
        <v>0</v>
      </c>
      <c r="K16" s="50">
        <f>SUM(K4:K15)</f>
        <v>4137</v>
      </c>
      <c r="L16" s="79">
        <f>SUM(L4:L15)</f>
        <v>8</v>
      </c>
      <c r="M16" s="79">
        <f t="shared" ref="M16:P16" si="6">SUM(M4:M15)</f>
        <v>0</v>
      </c>
      <c r="N16" s="79">
        <f t="shared" si="6"/>
        <v>4</v>
      </c>
      <c r="O16" s="79">
        <f t="shared" si="6"/>
        <v>6</v>
      </c>
      <c r="P16" s="80">
        <f t="shared" si="6"/>
        <v>18</v>
      </c>
      <c r="Q16" s="74"/>
      <c r="R16" s="74"/>
      <c r="S16" s="65">
        <f>+MAX(S4:S15)</f>
        <v>94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77</v>
      </c>
      <c r="C17" s="113">
        <f t="shared" ref="C17:G17" si="7">SMALL(C4:C15,COUNTIF(C4:C15,"&lt;=0")+1)</f>
        <v>78</v>
      </c>
      <c r="D17" s="113">
        <f t="shared" si="7"/>
        <v>83</v>
      </c>
      <c r="E17" s="113">
        <f t="shared" si="7"/>
        <v>80</v>
      </c>
      <c r="F17" s="113">
        <f t="shared" si="7"/>
        <v>82</v>
      </c>
      <c r="G17" s="113">
        <f t="shared" si="7"/>
        <v>82</v>
      </c>
      <c r="H17" s="113">
        <f>SMALL(H4:H15,COUNTIF(H4:H15,"&lt;=0")+1)</f>
        <v>497</v>
      </c>
      <c r="I17" s="7"/>
      <c r="J17" s="32" t="s">
        <v>11</v>
      </c>
      <c r="K17" s="33">
        <f>SMALL(K4:K15,COUNTIF(K4:K15,"&lt;=0")+1)</f>
        <v>497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85</v>
      </c>
      <c r="C18" s="73">
        <f t="shared" si="8"/>
        <v>87.875</v>
      </c>
      <c r="D18" s="73">
        <f t="shared" si="8"/>
        <v>86.75</v>
      </c>
      <c r="E18" s="73">
        <f t="shared" si="8"/>
        <v>86</v>
      </c>
      <c r="F18" s="73">
        <f t="shared" si="8"/>
        <v>85.875</v>
      </c>
      <c r="G18" s="73">
        <f t="shared" si="8"/>
        <v>85.625</v>
      </c>
      <c r="H18" s="73">
        <f t="shared" si="8"/>
        <v>517.125</v>
      </c>
      <c r="I18" s="7"/>
      <c r="J18" s="34" t="s">
        <v>12</v>
      </c>
      <c r="K18" s="35">
        <f>AVERAGEIF(K4:K15,"&gt;0")</f>
        <v>517.125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86.5</v>
      </c>
      <c r="C19" s="73">
        <f t="array" ref="C19">+MEDIAN(IF(C4:C15&lt;&gt;0,C4:C15))</f>
        <v>88.5</v>
      </c>
      <c r="D19" s="73">
        <f t="array" ref="D19">+MEDIAN(IF(D4:D15&lt;&gt;0,D4:D15))</f>
        <v>87.5</v>
      </c>
      <c r="E19" s="73">
        <f t="array" ref="E19">+MEDIAN(IF(E4:E15&lt;&gt;0,E4:E15))</f>
        <v>86.5</v>
      </c>
      <c r="F19" s="73">
        <f t="array" ref="F19">+MEDIAN(IF(F4:F15&lt;&gt;0,F4:F15))</f>
        <v>86</v>
      </c>
      <c r="G19" s="73">
        <f t="array" ref="G19">+MEDIAN(IF(G4:G15&lt;&gt;0,G4:G15))</f>
        <v>86</v>
      </c>
      <c r="H19" s="73">
        <f t="array" ref="H19">+MEDIAN(IF(H4:H15&lt;&gt;0,H4:H15))</f>
        <v>519.5</v>
      </c>
      <c r="I19" s="7"/>
      <c r="J19" s="34" t="s">
        <v>13</v>
      </c>
      <c r="K19" s="35">
        <f t="array" ref="K19">+MEDIAN(IF(K4:K15&lt;&gt;0,K4:K15))</f>
        <v>519.5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90</v>
      </c>
      <c r="C20" s="106">
        <f t="shared" si="9"/>
        <v>94</v>
      </c>
      <c r="D20" s="106">
        <f t="shared" si="9"/>
        <v>91</v>
      </c>
      <c r="E20" s="106">
        <f t="shared" si="9"/>
        <v>93</v>
      </c>
      <c r="F20" s="106">
        <f t="shared" si="9"/>
        <v>90</v>
      </c>
      <c r="G20" s="106">
        <f t="shared" si="9"/>
        <v>89</v>
      </c>
      <c r="H20" s="106">
        <f t="shared" si="9"/>
        <v>536</v>
      </c>
      <c r="I20" s="7"/>
      <c r="J20" s="34" t="s">
        <v>14</v>
      </c>
      <c r="K20" s="35">
        <f>+MAX(K4:K15)</f>
        <v>536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4.5981362684088802</v>
      </c>
      <c r="C21" s="122">
        <f t="array" ref="C21">+STDEV(IF(C4:C15&gt;0,C4:C15))</f>
        <v>4.8532021829480199</v>
      </c>
      <c r="D21" s="122">
        <f t="array" ref="D21">+STDEV(IF(D4:D15&gt;0,D4:D15))</f>
        <v>2.8157719063467179</v>
      </c>
      <c r="E21" s="122">
        <f t="array" ref="E21">+STDEV(IF(E4:E15&gt;0,E4:E15))</f>
        <v>4.7207747548166585</v>
      </c>
      <c r="F21" s="122">
        <f t="array" ref="F21">+STDEV(IF(F4:F15&gt;0,F4:F15))</f>
        <v>3.3567628964311944</v>
      </c>
      <c r="G21" s="122">
        <f t="array" ref="G21">+STDEV(IF(G4:G15&gt;0,G4:G15))</f>
        <v>2.4458419526091331</v>
      </c>
      <c r="H21" s="122">
        <f t="array" ref="H21">+STDEV(IF(H4:H15&gt;0,H4:H15))</f>
        <v>12.977315372823236</v>
      </c>
      <c r="I21" s="7"/>
      <c r="J21" s="34" t="s">
        <v>15</v>
      </c>
      <c r="K21" s="121">
        <f t="array" ref="K21">+STDEV(IF(K4:K15&gt;0,K4:K15))</f>
        <v>12.977315372823236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0.15294117647058825</v>
      </c>
      <c r="C22" s="116">
        <f t="shared" ref="C22:H22" si="10">+(C20-C17)/C18</f>
        <v>0.18207681365576103</v>
      </c>
      <c r="D22" s="116">
        <f t="shared" si="10"/>
        <v>9.2219020172910657E-2</v>
      </c>
      <c r="E22" s="116">
        <f t="shared" si="10"/>
        <v>0.15116279069767441</v>
      </c>
      <c r="F22" s="116">
        <f t="shared" si="10"/>
        <v>9.3158660844250368E-2</v>
      </c>
      <c r="G22" s="116">
        <f t="shared" si="10"/>
        <v>8.1751824817518248E-2</v>
      </c>
      <c r="H22" s="116">
        <f t="shared" si="10"/>
        <v>7.5416968817984043E-2</v>
      </c>
      <c r="I22" s="7"/>
      <c r="J22" s="36" t="s">
        <v>10</v>
      </c>
      <c r="K22" s="37">
        <f>+K21/K18</f>
        <v>2.5095122790086025E-2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B17:G21 S4:T15" formulaRange="1"/>
    <ignoredError sqref="H16" unlockedFormula="1"/>
    <ignoredError sqref="H4:H15" formulaRange="1" unlocked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style="29" bestFit="1" customWidth="1"/>
    <col min="21" max="16384" width="11.42578125" style="29"/>
  </cols>
  <sheetData>
    <row r="1" spans="1:21" ht="27.75" customHeight="1" x14ac:dyDescent="0.25">
      <c r="A1" s="126" t="str">
        <f>+TOTALES!D2</f>
        <v>Trofeo Regularidad 2024</v>
      </c>
      <c r="Q1" s="16"/>
      <c r="R1" s="16"/>
    </row>
    <row r="2" spans="1:21" s="48" customFormat="1" ht="25.5" x14ac:dyDescent="0.35">
      <c r="A2" s="130">
        <v>20690</v>
      </c>
      <c r="B2" s="15" t="s">
        <v>65</v>
      </c>
      <c r="C2" s="30"/>
      <c r="D2" s="30"/>
      <c r="E2" s="30"/>
      <c r="F2" s="30"/>
      <c r="G2" s="30"/>
      <c r="H2" s="30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U2" s="31"/>
    </row>
    <row r="3" spans="1:21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16"/>
    </row>
    <row r="4" spans="1:21" ht="18" customHeight="1" x14ac:dyDescent="0.25">
      <c r="A4" s="59">
        <f>+TOTALES!$D$4</f>
        <v>45312</v>
      </c>
      <c r="B4" s="166">
        <v>67</v>
      </c>
      <c r="C4" s="166">
        <v>58</v>
      </c>
      <c r="D4" s="166">
        <v>65</v>
      </c>
      <c r="E4" s="166">
        <v>69</v>
      </c>
      <c r="F4" s="166">
        <v>80</v>
      </c>
      <c r="G4" s="166">
        <v>57</v>
      </c>
      <c r="H4" s="169">
        <f>+SUM(B4:G4)</f>
        <v>396</v>
      </c>
      <c r="I4" s="84"/>
      <c r="J4" s="61">
        <v>45312</v>
      </c>
      <c r="K4" s="71">
        <f>+H4</f>
        <v>396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80</v>
      </c>
      <c r="T4" s="129">
        <f>IF(H4=0,0,+((+S4-MIN(B4:G4))/AVERAGE(B4:G4)))</f>
        <v>0.34848484848484851</v>
      </c>
      <c r="U4" s="170"/>
    </row>
    <row r="5" spans="1:21" ht="18" customHeight="1" x14ac:dyDescent="0.25">
      <c r="A5" s="59">
        <f>+TOTALES!$E$4</f>
        <v>45326</v>
      </c>
      <c r="B5" s="166">
        <v>62</v>
      </c>
      <c r="C5" s="166">
        <v>75</v>
      </c>
      <c r="D5" s="166">
        <v>54</v>
      </c>
      <c r="E5" s="166">
        <v>63</v>
      </c>
      <c r="F5" s="166">
        <v>65</v>
      </c>
      <c r="G5" s="166">
        <v>55</v>
      </c>
      <c r="H5" s="169">
        <f t="shared" ref="H5:H15" si="2">+SUM(B5:G5)</f>
        <v>374</v>
      </c>
      <c r="I5" s="84"/>
      <c r="J5" s="61">
        <v>45326</v>
      </c>
      <c r="K5" s="71">
        <f t="shared" ref="K5:K15" si="3">+H5</f>
        <v>374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75</v>
      </c>
      <c r="T5" s="129">
        <f t="shared" ref="T5:T15" si="5">IF(H5=0,0,+((+S5-MIN(B5:G5))/AVERAGE(B5:G5)))</f>
        <v>0.33689839572192515</v>
      </c>
      <c r="U5" s="170"/>
    </row>
    <row r="6" spans="1:21" ht="18" customHeight="1" x14ac:dyDescent="0.25">
      <c r="A6" s="59">
        <f>+TOTALES!$F$4</f>
        <v>45354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69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374</v>
      </c>
      <c r="R6" s="73">
        <f>+K4</f>
        <v>396</v>
      </c>
      <c r="S6" s="120">
        <f t="shared" si="1"/>
        <v>0</v>
      </c>
      <c r="T6" s="129">
        <f t="shared" si="5"/>
        <v>0</v>
      </c>
      <c r="U6" s="170"/>
    </row>
    <row r="7" spans="1:21" ht="18" customHeight="1" x14ac:dyDescent="0.25">
      <c r="A7" s="59">
        <f>+TOTALES!$G$4</f>
        <v>45389</v>
      </c>
      <c r="B7" s="166">
        <v>75</v>
      </c>
      <c r="C7" s="166">
        <v>72</v>
      </c>
      <c r="D7" s="166">
        <v>77</v>
      </c>
      <c r="E7" s="166">
        <v>50</v>
      </c>
      <c r="F7" s="166">
        <v>65</v>
      </c>
      <c r="G7" s="166">
        <v>69</v>
      </c>
      <c r="H7" s="169">
        <f t="shared" si="2"/>
        <v>408</v>
      </c>
      <c r="I7" s="84"/>
      <c r="J7" s="61">
        <v>45389</v>
      </c>
      <c r="K7" s="71">
        <f t="shared" si="3"/>
        <v>408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2</v>
      </c>
      <c r="O7" s="73">
        <f>IF(COUNTIF($K$4:K7,"&gt;0")&lt;3,0,+IF(K7=0,0,IF(K7&lt;=Q7,0,IF(Q7&lt;=R7,0,3))))</f>
        <v>0</v>
      </c>
      <c r="P7" s="71">
        <f t="shared" si="0"/>
        <v>3</v>
      </c>
      <c r="Q7" s="73">
        <f>IF(SUM(K6:K7)=0,+Q6,+LOOKUP(2,1/($K$4:K6&gt;0),$K$4:K6))</f>
        <v>374</v>
      </c>
      <c r="R7" s="73">
        <f>+IF(K6=0,+R6,+LOOKUP(2,1/($K$4:K5&gt;0),$K$4:K5))</f>
        <v>396</v>
      </c>
      <c r="S7" s="120">
        <f t="shared" si="1"/>
        <v>77</v>
      </c>
      <c r="T7" s="129">
        <f t="shared" si="5"/>
        <v>0.39705882352941174</v>
      </c>
      <c r="U7" s="170"/>
    </row>
    <row r="8" spans="1:21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9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408</v>
      </c>
      <c r="R8" s="73">
        <f>+IF(K7=0,+R7,+LOOKUP(2,1/($K$4:K6&gt;0),$K$4:K6))</f>
        <v>374</v>
      </c>
      <c r="S8" s="120">
        <f t="shared" si="1"/>
        <v>0</v>
      </c>
      <c r="T8" s="129">
        <f t="shared" si="5"/>
        <v>0</v>
      </c>
      <c r="U8" s="170"/>
    </row>
    <row r="9" spans="1:21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69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408</v>
      </c>
      <c r="R9" s="73">
        <f>+IF(K8=0,+R8,+LOOKUP(2,1/($K$4:K7&gt;0),$K$4:K7))</f>
        <v>374</v>
      </c>
      <c r="S9" s="120">
        <f t="shared" si="1"/>
        <v>0</v>
      </c>
      <c r="T9" s="129">
        <f t="shared" si="5"/>
        <v>0</v>
      </c>
      <c r="U9" s="170"/>
    </row>
    <row r="10" spans="1:21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69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408</v>
      </c>
      <c r="R10" s="73">
        <f>+IF(K9=0,+R9,+LOOKUP(2,1/($K$4:K8&gt;0),$K$4:K8))</f>
        <v>374</v>
      </c>
      <c r="S10" s="120">
        <f t="shared" si="1"/>
        <v>0</v>
      </c>
      <c r="T10" s="129">
        <f t="shared" si="5"/>
        <v>0</v>
      </c>
      <c r="U10" s="170"/>
    </row>
    <row r="11" spans="1:21" ht="18" customHeight="1" x14ac:dyDescent="0.25">
      <c r="A11" s="59">
        <f>+TOTALES!$K$4</f>
        <v>45557</v>
      </c>
      <c r="B11" s="166">
        <v>83</v>
      </c>
      <c r="C11" s="166">
        <v>72</v>
      </c>
      <c r="D11" s="166">
        <v>66</v>
      </c>
      <c r="E11" s="166">
        <v>76</v>
      </c>
      <c r="F11" s="166">
        <v>73</v>
      </c>
      <c r="G11" s="166">
        <v>61</v>
      </c>
      <c r="H11" s="169">
        <f t="shared" si="2"/>
        <v>431</v>
      </c>
      <c r="I11" s="84"/>
      <c r="J11" s="61">
        <v>45557</v>
      </c>
      <c r="K11" s="71">
        <f t="shared" si="3"/>
        <v>431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3</v>
      </c>
      <c r="P11" s="71">
        <f t="shared" si="0"/>
        <v>4</v>
      </c>
      <c r="Q11" s="73">
        <f>IF(SUM(K10:K11)=0,+Q10,+LOOKUP(2,1/($K$4:K10&gt;0),$K$4:K10))</f>
        <v>408</v>
      </c>
      <c r="R11" s="73">
        <f>+IF(K10=0,+R10,+LOOKUP(2,1/($K$4:K9&gt;0),$K$4:K9))</f>
        <v>374</v>
      </c>
      <c r="S11" s="120">
        <f t="shared" si="1"/>
        <v>83</v>
      </c>
      <c r="T11" s="129">
        <f t="shared" si="5"/>
        <v>0.30626450116009285</v>
      </c>
      <c r="U11" s="170"/>
    </row>
    <row r="12" spans="1:21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169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431</v>
      </c>
      <c r="R12" s="73">
        <f>+IF(K11=0,+R11,+LOOKUP(2,1/($K$4:K10&gt;0),$K$4:K10))</f>
        <v>408</v>
      </c>
      <c r="S12" s="120">
        <f t="shared" si="1"/>
        <v>0</v>
      </c>
      <c r="T12" s="129">
        <f t="shared" si="5"/>
        <v>0</v>
      </c>
      <c r="U12" s="170"/>
    </row>
    <row r="13" spans="1:21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169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431</v>
      </c>
      <c r="R13" s="73">
        <f>+IF(K12=0,+R12,+LOOKUP(2,1/($K$4:K11&gt;0),$K$4:K11))</f>
        <v>408</v>
      </c>
      <c r="S13" s="120">
        <f t="shared" si="1"/>
        <v>0</v>
      </c>
      <c r="T13" s="129">
        <f t="shared" si="5"/>
        <v>0</v>
      </c>
      <c r="U13" s="170"/>
    </row>
    <row r="14" spans="1:21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169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431</v>
      </c>
      <c r="R14" s="73">
        <f>+IF(K13=0,+R13,+LOOKUP(2,1/($K$4:K12&gt;0),$K$4:K12))</f>
        <v>408</v>
      </c>
      <c r="S14" s="120">
        <f t="shared" si="1"/>
        <v>0</v>
      </c>
      <c r="T14" s="129">
        <f t="shared" si="5"/>
        <v>0</v>
      </c>
      <c r="U14" s="170"/>
    </row>
    <row r="15" spans="1:21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171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431</v>
      </c>
      <c r="R15" s="83">
        <f>+IF(K14=0,+R14,+LOOKUP(2,1/($K$4:K13&gt;0),$K$4:K13))</f>
        <v>408</v>
      </c>
      <c r="S15" s="118">
        <f t="shared" si="1"/>
        <v>0</v>
      </c>
      <c r="T15" s="131">
        <f t="shared" si="5"/>
        <v>0</v>
      </c>
      <c r="U15" s="170"/>
    </row>
    <row r="16" spans="1:21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172">
        <f>SUM(H4:H15)</f>
        <v>1609</v>
      </c>
      <c r="I16" s="7"/>
      <c r="J16" s="39" t="s">
        <v>0</v>
      </c>
      <c r="K16" s="50">
        <f>SUM(K4:K15)</f>
        <v>1609</v>
      </c>
      <c r="L16" s="79">
        <f>SUM(L4:L15)</f>
        <v>4</v>
      </c>
      <c r="M16" s="79">
        <f t="shared" ref="M16:P16" si="6">SUM(M4:M15)</f>
        <v>0</v>
      </c>
      <c r="N16" s="79">
        <f t="shared" si="6"/>
        <v>2</v>
      </c>
      <c r="O16" s="79">
        <f t="shared" si="6"/>
        <v>3</v>
      </c>
      <c r="P16" s="80">
        <f t="shared" si="6"/>
        <v>9</v>
      </c>
      <c r="Q16" s="74"/>
      <c r="R16" s="74"/>
      <c r="S16" s="65">
        <f>+MAX(S4:S15)</f>
        <v>83</v>
      </c>
      <c r="T16" s="129"/>
    </row>
    <row r="17" spans="1:21" ht="18" customHeight="1" x14ac:dyDescent="0.25">
      <c r="A17" s="112" t="s">
        <v>11</v>
      </c>
      <c r="B17" s="113">
        <f>SMALL(B4:B15,COUNTIF(B4:B15,"&lt;=0")+1)</f>
        <v>62</v>
      </c>
      <c r="C17" s="113">
        <f t="shared" ref="C17:G17" si="7">SMALL(C4:C15,COUNTIF(C4:C15,"&lt;=0")+1)</f>
        <v>58</v>
      </c>
      <c r="D17" s="113">
        <f t="shared" si="7"/>
        <v>54</v>
      </c>
      <c r="E17" s="113">
        <f t="shared" si="7"/>
        <v>50</v>
      </c>
      <c r="F17" s="113">
        <f t="shared" si="7"/>
        <v>65</v>
      </c>
      <c r="G17" s="113">
        <f t="shared" si="7"/>
        <v>55</v>
      </c>
      <c r="H17" s="113">
        <f>SMALL(H4:H15,COUNTIF(H4:H15,"&lt;=0")+1)</f>
        <v>374</v>
      </c>
      <c r="I17" s="7"/>
      <c r="J17" s="32" t="s">
        <v>11</v>
      </c>
      <c r="K17" s="33">
        <f>SMALL(K4:K15,COUNTIF(K4:K15,"&lt;=0")+1)</f>
        <v>374</v>
      </c>
      <c r="L17" s="74"/>
      <c r="M17" s="74"/>
      <c r="N17" s="74"/>
      <c r="O17" s="74"/>
      <c r="P17" s="74"/>
      <c r="Q17" s="81"/>
      <c r="R17" s="74"/>
    </row>
    <row r="18" spans="1:21" ht="18" customHeight="1" x14ac:dyDescent="0.25">
      <c r="A18" s="114" t="s">
        <v>12</v>
      </c>
      <c r="B18" s="73">
        <f t="shared" ref="B18:H18" si="8">AVERAGEIF(B4:B15,"&gt;0")</f>
        <v>71.75</v>
      </c>
      <c r="C18" s="73">
        <f t="shared" si="8"/>
        <v>69.25</v>
      </c>
      <c r="D18" s="73">
        <f t="shared" si="8"/>
        <v>65.5</v>
      </c>
      <c r="E18" s="73">
        <f t="shared" si="8"/>
        <v>64.5</v>
      </c>
      <c r="F18" s="73">
        <f t="shared" si="8"/>
        <v>70.75</v>
      </c>
      <c r="G18" s="73">
        <f t="shared" si="8"/>
        <v>60.5</v>
      </c>
      <c r="H18" s="73">
        <f t="shared" si="8"/>
        <v>402.25</v>
      </c>
      <c r="I18" s="7"/>
      <c r="J18" s="34" t="s">
        <v>12</v>
      </c>
      <c r="K18" s="35">
        <f>AVERAGEIF(K4:K15,"&gt;0")</f>
        <v>402.25</v>
      </c>
      <c r="L18" s="74"/>
      <c r="M18" s="74"/>
      <c r="N18" s="74"/>
      <c r="O18" s="74"/>
      <c r="P18" s="74"/>
      <c r="Q18" s="81"/>
      <c r="R18" s="74"/>
    </row>
    <row r="19" spans="1:21" ht="18" customHeight="1" x14ac:dyDescent="0.25">
      <c r="A19" s="114" t="s">
        <v>13</v>
      </c>
      <c r="B19" s="73">
        <f t="array" ref="B19">+MEDIAN(IF(B4:B15&lt;&gt;0,B4:B15))</f>
        <v>71</v>
      </c>
      <c r="C19" s="73">
        <f t="array" ref="C19">+MEDIAN(IF(C4:C15&lt;&gt;0,C4:C15))</f>
        <v>72</v>
      </c>
      <c r="D19" s="73">
        <f t="array" ref="D19">+MEDIAN(IF(D4:D15&lt;&gt;0,D4:D15))</f>
        <v>65.5</v>
      </c>
      <c r="E19" s="73">
        <f t="array" ref="E19">+MEDIAN(IF(E4:E15&lt;&gt;0,E4:E15))</f>
        <v>66</v>
      </c>
      <c r="F19" s="73">
        <f t="array" ref="F19">+MEDIAN(IF(F4:F15&lt;&gt;0,F4:F15))</f>
        <v>69</v>
      </c>
      <c r="G19" s="73">
        <f t="array" ref="G19">+MEDIAN(IF(G4:G15&lt;&gt;0,G4:G15))</f>
        <v>59</v>
      </c>
      <c r="H19" s="73">
        <f t="array" ref="H19">+MEDIAN(IF(H4:H15&lt;&gt;0,H4:H15))</f>
        <v>402</v>
      </c>
      <c r="I19" s="7"/>
      <c r="J19" s="34" t="s">
        <v>13</v>
      </c>
      <c r="K19" s="35">
        <f t="array" ref="K19">+MEDIAN(IF(K4:K15&lt;&gt;0,K4:K15))</f>
        <v>402</v>
      </c>
      <c r="L19" s="74"/>
      <c r="M19" s="81"/>
      <c r="N19" s="74"/>
      <c r="O19" s="74"/>
      <c r="P19" s="74"/>
      <c r="Q19" s="74"/>
      <c r="R19" s="74"/>
    </row>
    <row r="20" spans="1:21" ht="18" customHeight="1" x14ac:dyDescent="0.25">
      <c r="A20" s="117" t="s">
        <v>14</v>
      </c>
      <c r="B20" s="106">
        <f t="shared" ref="B20:H20" si="9">+MAX(B4:B15)</f>
        <v>83</v>
      </c>
      <c r="C20" s="106">
        <f t="shared" si="9"/>
        <v>75</v>
      </c>
      <c r="D20" s="106">
        <f t="shared" si="9"/>
        <v>77</v>
      </c>
      <c r="E20" s="106">
        <f t="shared" si="9"/>
        <v>76</v>
      </c>
      <c r="F20" s="106">
        <f t="shared" si="9"/>
        <v>80</v>
      </c>
      <c r="G20" s="106">
        <f t="shared" si="9"/>
        <v>69</v>
      </c>
      <c r="H20" s="106">
        <f t="shared" si="9"/>
        <v>431</v>
      </c>
      <c r="I20" s="7"/>
      <c r="J20" s="34" t="s">
        <v>14</v>
      </c>
      <c r="K20" s="35">
        <f>+MAX(K4:K15)</f>
        <v>431</v>
      </c>
      <c r="L20" s="74"/>
      <c r="M20" s="74"/>
      <c r="N20" s="74"/>
      <c r="O20" s="74"/>
      <c r="P20" s="74"/>
      <c r="Q20" s="74"/>
      <c r="R20" s="74"/>
    </row>
    <row r="21" spans="1:21" ht="18" customHeight="1" x14ac:dyDescent="0.2">
      <c r="A21" s="114" t="s">
        <v>15</v>
      </c>
      <c r="B21" s="122">
        <f t="array" ref="B21">+STDEV(IF(B4:B15&gt;0,B4:B15))</f>
        <v>9.215023964519391</v>
      </c>
      <c r="C21" s="122">
        <f t="array" ref="C21">+STDEV(IF(C4:C15&gt;0,C4:C15))</f>
        <v>7.6321687612368736</v>
      </c>
      <c r="D21" s="122">
        <f t="array" ref="D21">+STDEV(IF(D4:D15&gt;0,D4:D15))</f>
        <v>9.3985814532477896</v>
      </c>
      <c r="E21" s="122">
        <f t="array" ref="E21">+STDEV(IF(E4:E15&gt;0,E4:E15))</f>
        <v>11.030261405182864</v>
      </c>
      <c r="F21" s="122">
        <f t="array" ref="F21">+STDEV(IF(F4:F15&gt;0,F4:F15))</f>
        <v>7.2284161474004804</v>
      </c>
      <c r="G21" s="122">
        <f t="array" ref="G21">+STDEV(IF(G4:G15&gt;0,G4:G15))</f>
        <v>6.1913918736689038</v>
      </c>
      <c r="H21" s="122">
        <f t="array" ref="H21">+STDEV(IF(H4:H15&gt;0,H4:H15))</f>
        <v>23.781995991365683</v>
      </c>
      <c r="I21" s="7"/>
      <c r="J21" s="34" t="s">
        <v>15</v>
      </c>
      <c r="K21" s="121">
        <f t="array" ref="K21">+STDEV(IF(K4:K15&gt;0,K4:K15))</f>
        <v>23.781995991365683</v>
      </c>
      <c r="L21" s="74"/>
      <c r="M21" s="74"/>
      <c r="N21" s="74"/>
      <c r="O21" s="74"/>
      <c r="P21" s="74"/>
      <c r="Q21" s="74"/>
      <c r="R21" s="74"/>
    </row>
    <row r="22" spans="1:21" ht="18" customHeight="1" thickBot="1" x14ac:dyDescent="0.3">
      <c r="A22" s="115" t="s">
        <v>10</v>
      </c>
      <c r="B22" s="116">
        <f>+(B20-B17)/B18</f>
        <v>0.29268292682926828</v>
      </c>
      <c r="C22" s="116">
        <f t="shared" ref="C22:H22" si="10">+(C20-C17)/C18</f>
        <v>0.24548736462093862</v>
      </c>
      <c r="D22" s="116">
        <f t="shared" si="10"/>
        <v>0.35114503816793891</v>
      </c>
      <c r="E22" s="116">
        <f t="shared" si="10"/>
        <v>0.40310077519379844</v>
      </c>
      <c r="F22" s="116">
        <f t="shared" si="10"/>
        <v>0.21201413427561838</v>
      </c>
      <c r="G22" s="116">
        <f t="shared" si="10"/>
        <v>0.23140495867768596</v>
      </c>
      <c r="H22" s="116">
        <f t="shared" si="10"/>
        <v>0.14170292106898694</v>
      </c>
      <c r="I22" s="7"/>
      <c r="J22" s="36" t="s">
        <v>10</v>
      </c>
      <c r="K22" s="37">
        <f>+(K20-K17)/K18</f>
        <v>0.14170292106898694</v>
      </c>
      <c r="O22" s="67"/>
      <c r="P22" s="67"/>
    </row>
    <row r="23" spans="1:21" ht="18" customHeight="1" thickTop="1" x14ac:dyDescent="0.2">
      <c r="A23" s="20"/>
      <c r="B23" s="21"/>
      <c r="C23" s="21"/>
      <c r="D23" s="21"/>
      <c r="E23" s="21"/>
      <c r="F23" s="21"/>
      <c r="G23" s="21"/>
      <c r="H23" s="173"/>
      <c r="I23" s="7"/>
    </row>
    <row r="24" spans="1:21" ht="18" customHeight="1" x14ac:dyDescent="0.2">
      <c r="A24" s="20"/>
      <c r="B24" s="21"/>
      <c r="C24" s="21"/>
      <c r="D24" s="21"/>
      <c r="E24" s="21"/>
      <c r="F24" s="21"/>
      <c r="G24" s="21"/>
      <c r="H24" s="173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7"/>
      <c r="U24" s="27"/>
    </row>
    <row r="25" spans="1:21" ht="18" customHeight="1" x14ac:dyDescent="0.2">
      <c r="A25" s="20"/>
      <c r="B25" s="21"/>
      <c r="C25" s="21"/>
      <c r="D25" s="21"/>
      <c r="E25" s="21"/>
      <c r="F25" s="21"/>
      <c r="G25" s="21"/>
      <c r="H25" s="173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66"/>
      <c r="U29" s="66"/>
    </row>
    <row r="30" spans="1:21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66"/>
      <c r="U30" s="66"/>
    </row>
    <row r="31" spans="1:21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66"/>
      <c r="U31" s="66"/>
    </row>
    <row r="32" spans="1:21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66"/>
      <c r="U32" s="66"/>
    </row>
    <row r="33" spans="1:21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66"/>
      <c r="U33" s="66"/>
    </row>
    <row r="34" spans="1:21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66"/>
      <c r="U34" s="66"/>
    </row>
    <row r="35" spans="1:21" ht="15.75" x14ac:dyDescent="0.25">
      <c r="O35" s="18"/>
      <c r="S35" s="66"/>
      <c r="T35" s="66"/>
      <c r="U35" s="66"/>
    </row>
    <row r="36" spans="1:21" x14ac:dyDescent="0.2">
      <c r="S36" s="66"/>
      <c r="T36" s="66"/>
      <c r="U36" s="66"/>
    </row>
    <row r="37" spans="1:21" ht="15.75" x14ac:dyDescent="0.25">
      <c r="O37" s="67"/>
      <c r="P37" s="165"/>
      <c r="S37" s="66"/>
      <c r="T37" s="66"/>
      <c r="U37" s="66"/>
    </row>
    <row r="38" spans="1:21" x14ac:dyDescent="0.2">
      <c r="S38" s="66"/>
      <c r="T38" s="66"/>
      <c r="U38" s="66"/>
    </row>
    <row r="39" spans="1:21" x14ac:dyDescent="0.2">
      <c r="S39" s="66"/>
      <c r="T39" s="66"/>
      <c r="U39" s="66"/>
    </row>
    <row r="40" spans="1:21" x14ac:dyDescent="0.2">
      <c r="S40" s="27"/>
      <c r="T40" s="27"/>
      <c r="U40" s="27"/>
    </row>
  </sheetData>
  <sheetProtection sheet="1" objects="1" scenarios="1" selectLockedCells="1"/>
  <phoneticPr fontId="0" type="noConversion"/>
  <pageMargins left="0.75" right="0.75" top="1" bottom="1" header="0" footer="0"/>
  <pageSetup paperSize="9" orientation="portrait" r:id="rId1"/>
  <headerFooter alignWithMargins="0"/>
  <ignoredErrors>
    <ignoredError sqref="H16 A1" unlockedFormula="1"/>
    <ignoredError sqref="H5:H15" formulaRange="1" unlockedFormula="1"/>
    <ignoredError sqref="B17:G21 S5:S15 S4 T4:T15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514E-54FA-485A-A9BE-28D6AF2855E6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25762</v>
      </c>
      <c r="B2" s="15" t="s">
        <v>67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82</v>
      </c>
      <c r="C4" s="166">
        <v>83</v>
      </c>
      <c r="D4" s="166">
        <v>85</v>
      </c>
      <c r="E4" s="166">
        <v>85</v>
      </c>
      <c r="F4" s="166">
        <v>79</v>
      </c>
      <c r="G4" s="166">
        <v>87</v>
      </c>
      <c r="H4" s="45">
        <f>+SUM(B4:G4)</f>
        <v>501</v>
      </c>
      <c r="I4" s="84"/>
      <c r="J4" s="61">
        <v>45312</v>
      </c>
      <c r="K4" s="71">
        <f>+H4</f>
        <v>501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87</v>
      </c>
      <c r="T4" s="129">
        <f>IF(H4=0,0,+((+S4-MIN(B4:G4))/AVERAGE(B4:G4)))</f>
        <v>9.580838323353294E-2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87</v>
      </c>
      <c r="C5" s="166">
        <v>83</v>
      </c>
      <c r="D5" s="166">
        <v>82</v>
      </c>
      <c r="E5" s="166">
        <v>88</v>
      </c>
      <c r="F5" s="166">
        <v>87</v>
      </c>
      <c r="G5" s="166">
        <v>80</v>
      </c>
      <c r="H5" s="45">
        <f t="shared" ref="H5:H15" si="2">+SUM(B5:G5)</f>
        <v>507</v>
      </c>
      <c r="I5" s="84"/>
      <c r="J5" s="61">
        <v>45326</v>
      </c>
      <c r="K5" s="71">
        <f t="shared" ref="K5:K15" si="3">+H5</f>
        <v>507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2</v>
      </c>
      <c r="O5" s="73"/>
      <c r="P5" s="71">
        <f t="shared" si="0"/>
        <v>3</v>
      </c>
      <c r="S5" s="120">
        <f t="shared" si="1"/>
        <v>88</v>
      </c>
      <c r="T5" s="129">
        <f t="shared" ref="T5:T15" si="5">IF(H5=0,0,+((+S5-MIN(B5:G5))/AVERAGE(B5:G5)))</f>
        <v>9.4674556213017749E-2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86</v>
      </c>
      <c r="C6" s="166">
        <v>85</v>
      </c>
      <c r="D6" s="166">
        <v>91</v>
      </c>
      <c r="E6" s="166">
        <v>88</v>
      </c>
      <c r="F6" s="166">
        <v>88</v>
      </c>
      <c r="G6" s="166">
        <v>92</v>
      </c>
      <c r="H6" s="45">
        <f t="shared" si="2"/>
        <v>530</v>
      </c>
      <c r="I6" s="84"/>
      <c r="J6" s="61">
        <v>45354</v>
      </c>
      <c r="K6" s="71">
        <f t="shared" si="3"/>
        <v>530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3</v>
      </c>
      <c r="P6" s="71">
        <f t="shared" si="0"/>
        <v>4</v>
      </c>
      <c r="Q6" s="73">
        <f>+K5</f>
        <v>507</v>
      </c>
      <c r="R6" s="73">
        <f>+K4</f>
        <v>501</v>
      </c>
      <c r="S6" s="120">
        <f t="shared" si="1"/>
        <v>92</v>
      </c>
      <c r="T6" s="129">
        <f t="shared" si="5"/>
        <v>7.9245283018867935E-2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530</v>
      </c>
      <c r="R7" s="73">
        <f>+IF(K6=0,+R6,+LOOKUP(2,1/($K$4:K5&gt;0),$K$4:K5))</f>
        <v>507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530</v>
      </c>
      <c r="R8" s="73">
        <f>+IF(K7=0,+R7,+LOOKUP(2,1/($K$4:K6&gt;0),$K$4:K6))</f>
        <v>507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82</v>
      </c>
      <c r="C9" s="166">
        <v>85</v>
      </c>
      <c r="D9" s="166">
        <v>84</v>
      </c>
      <c r="E9" s="166">
        <v>90</v>
      </c>
      <c r="F9" s="166">
        <v>84</v>
      </c>
      <c r="G9" s="166">
        <v>89</v>
      </c>
      <c r="H9" s="45">
        <f t="shared" si="2"/>
        <v>514</v>
      </c>
      <c r="I9" s="84"/>
      <c r="J9" s="61">
        <v>45459</v>
      </c>
      <c r="K9" s="71">
        <f t="shared" si="3"/>
        <v>514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1</v>
      </c>
      <c r="Q9" s="73">
        <f>IF(SUM(K8:K9)=0,+Q8,+LOOKUP(2,1/($K$4:K8&gt;0),$K$4:K8))</f>
        <v>530</v>
      </c>
      <c r="R9" s="73">
        <f>+IF(K8=0,+R8,+LOOKUP(2,1/($K$4:K7&gt;0),$K$4:K7))</f>
        <v>507</v>
      </c>
      <c r="S9" s="120">
        <f t="shared" si="1"/>
        <v>90</v>
      </c>
      <c r="T9" s="129">
        <f t="shared" si="5"/>
        <v>9.3385214007782102E-2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514</v>
      </c>
      <c r="R10" s="73">
        <f>+IF(K9=0,+R9,+LOOKUP(2,1/($K$4:K8&gt;0),$K$4:K8))</f>
        <v>530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89</v>
      </c>
      <c r="C11" s="166">
        <v>83</v>
      </c>
      <c r="D11" s="166">
        <v>88</v>
      </c>
      <c r="E11" s="166">
        <v>92</v>
      </c>
      <c r="F11" s="166">
        <v>81</v>
      </c>
      <c r="G11" s="166">
        <v>82</v>
      </c>
      <c r="H11" s="45">
        <f t="shared" si="2"/>
        <v>515</v>
      </c>
      <c r="I11" s="84"/>
      <c r="J11" s="61">
        <v>45557</v>
      </c>
      <c r="K11" s="71">
        <f t="shared" si="3"/>
        <v>515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2</v>
      </c>
      <c r="O11" s="73">
        <f>IF(COUNTIF($K$4:K11,"&gt;0")&lt;3,0,+IF(K11=0,0,IF(K11&lt;=Q11,0,IF(Q11&lt;=R11,0,3))))</f>
        <v>0</v>
      </c>
      <c r="P11" s="71">
        <f t="shared" si="0"/>
        <v>3</v>
      </c>
      <c r="Q11" s="73">
        <f>IF(SUM(K10:K11)=0,+Q10,+LOOKUP(2,1/($K$4:K10&gt;0),$K$4:K10))</f>
        <v>514</v>
      </c>
      <c r="R11" s="73">
        <f>+IF(K10=0,+R10,+LOOKUP(2,1/($K$4:K9&gt;0),$K$4:K9))</f>
        <v>530</v>
      </c>
      <c r="S11" s="120">
        <f t="shared" si="1"/>
        <v>92</v>
      </c>
      <c r="T11" s="129">
        <f t="shared" si="5"/>
        <v>0.12815533980582525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515</v>
      </c>
      <c r="R12" s="73">
        <f>+IF(K11=0,+R11,+LOOKUP(2,1/($K$4:K10&gt;0),$K$4:K10))</f>
        <v>514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515</v>
      </c>
      <c r="R13" s="73">
        <f>+IF(K12=0,+R12,+LOOKUP(2,1/($K$4:K11&gt;0),$K$4:K11))</f>
        <v>514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515</v>
      </c>
      <c r="R14" s="73">
        <f>+IF(K13=0,+R13,+LOOKUP(2,1/($K$4:K12&gt;0),$K$4:K12))</f>
        <v>514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515</v>
      </c>
      <c r="R15" s="83">
        <f>+IF(K14=0,+R14,+LOOKUP(2,1/($K$4:K13&gt;0),$K$4:K13))</f>
        <v>514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2567</v>
      </c>
      <c r="I16" s="7"/>
      <c r="J16" s="39" t="s">
        <v>0</v>
      </c>
      <c r="K16" s="50">
        <f>SUM(K4:K15)</f>
        <v>2567</v>
      </c>
      <c r="L16" s="79">
        <f>SUM(L4:L15)</f>
        <v>5</v>
      </c>
      <c r="M16" s="79">
        <f t="shared" ref="M16:P16" si="6">SUM(M4:M15)</f>
        <v>0</v>
      </c>
      <c r="N16" s="79">
        <f t="shared" si="6"/>
        <v>4</v>
      </c>
      <c r="O16" s="79">
        <f t="shared" si="6"/>
        <v>3</v>
      </c>
      <c r="P16" s="80">
        <f t="shared" si="6"/>
        <v>12</v>
      </c>
      <c r="Q16" s="74"/>
      <c r="R16" s="74"/>
      <c r="S16" s="65">
        <f>+MAX(S4:S15)</f>
        <v>92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82</v>
      </c>
      <c r="C17" s="113">
        <f t="shared" ref="C17:G17" si="7">SMALL(C4:C15,COUNTIF(C4:C15,"&lt;=0")+1)</f>
        <v>83</v>
      </c>
      <c r="D17" s="113">
        <f t="shared" si="7"/>
        <v>82</v>
      </c>
      <c r="E17" s="113">
        <f t="shared" si="7"/>
        <v>85</v>
      </c>
      <c r="F17" s="113">
        <f t="shared" si="7"/>
        <v>79</v>
      </c>
      <c r="G17" s="113">
        <f t="shared" si="7"/>
        <v>80</v>
      </c>
      <c r="H17" s="113">
        <f>SMALL(H4:H15,COUNTIF(H4:H15,"&lt;=0")+1)</f>
        <v>501</v>
      </c>
      <c r="I17" s="7"/>
      <c r="J17" s="32" t="s">
        <v>11</v>
      </c>
      <c r="K17" s="33">
        <f>SMALL(K4:K15,COUNTIF(K4:K15,"&lt;=0")+1)</f>
        <v>501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85.2</v>
      </c>
      <c r="C18" s="73">
        <f t="shared" si="8"/>
        <v>83.8</v>
      </c>
      <c r="D18" s="73">
        <f t="shared" si="8"/>
        <v>86</v>
      </c>
      <c r="E18" s="73">
        <f t="shared" si="8"/>
        <v>88.6</v>
      </c>
      <c r="F18" s="73">
        <f t="shared" si="8"/>
        <v>83.8</v>
      </c>
      <c r="G18" s="73">
        <f t="shared" si="8"/>
        <v>86</v>
      </c>
      <c r="H18" s="73">
        <f t="shared" si="8"/>
        <v>513.4</v>
      </c>
      <c r="I18" s="7"/>
      <c r="J18" s="34" t="s">
        <v>12</v>
      </c>
      <c r="K18" s="35">
        <f>AVERAGEIF(K4:K15,"&gt;0")</f>
        <v>513.4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86</v>
      </c>
      <c r="C19" s="73">
        <f t="array" ref="C19">+MEDIAN(IF(C4:C15&lt;&gt;0,C4:C15))</f>
        <v>83</v>
      </c>
      <c r="D19" s="73">
        <f t="array" ref="D19">+MEDIAN(IF(D4:D15&lt;&gt;0,D4:D15))</f>
        <v>85</v>
      </c>
      <c r="E19" s="73">
        <f t="array" ref="E19">+MEDIAN(IF(E4:E15&lt;&gt;0,E4:E15))</f>
        <v>88</v>
      </c>
      <c r="F19" s="73">
        <f t="array" ref="F19">+MEDIAN(IF(F4:F15&lt;&gt;0,F4:F15))</f>
        <v>84</v>
      </c>
      <c r="G19" s="73">
        <f t="array" ref="G19">+MEDIAN(IF(G4:G15&lt;&gt;0,G4:G15))</f>
        <v>87</v>
      </c>
      <c r="H19" s="73">
        <f t="array" ref="H19">+MEDIAN(IF(H4:H15&lt;&gt;0,H4:H15))</f>
        <v>514</v>
      </c>
      <c r="I19" s="7"/>
      <c r="J19" s="34" t="s">
        <v>13</v>
      </c>
      <c r="K19" s="35">
        <f t="array" ref="K19">+MEDIAN(IF(K4:K15&lt;&gt;0,K4:K15))</f>
        <v>514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89</v>
      </c>
      <c r="C20" s="106">
        <f t="shared" si="9"/>
        <v>85</v>
      </c>
      <c r="D20" s="106">
        <f t="shared" si="9"/>
        <v>91</v>
      </c>
      <c r="E20" s="106">
        <f t="shared" si="9"/>
        <v>92</v>
      </c>
      <c r="F20" s="106">
        <f t="shared" si="9"/>
        <v>88</v>
      </c>
      <c r="G20" s="106">
        <f t="shared" si="9"/>
        <v>92</v>
      </c>
      <c r="H20" s="106">
        <f t="shared" si="9"/>
        <v>530</v>
      </c>
      <c r="I20" s="7"/>
      <c r="J20" s="34" t="s">
        <v>14</v>
      </c>
      <c r="K20" s="35">
        <f>+MAX(K4:K15)</f>
        <v>530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3.1144823004794873</v>
      </c>
      <c r="C21" s="122">
        <f t="array" ref="C21">+STDEV(IF(C4:C15&gt;0,C4:C15))</f>
        <v>1.0954451150103321</v>
      </c>
      <c r="D21" s="122">
        <f t="array" ref="D21">+STDEV(IF(D4:D15&gt;0,D4:D15))</f>
        <v>3.5355339059327378</v>
      </c>
      <c r="E21" s="122">
        <f t="array" ref="E21">+STDEV(IF(E4:E15&gt;0,E4:E15))</f>
        <v>2.6076809620810595</v>
      </c>
      <c r="F21" s="122">
        <f t="array" ref="F21">+STDEV(IF(F4:F15&gt;0,F4:F15))</f>
        <v>3.8340579025361627</v>
      </c>
      <c r="G21" s="122">
        <f t="array" ref="G21">+STDEV(IF(G4:G15&gt;0,G4:G15))</f>
        <v>4.9497474683058327</v>
      </c>
      <c r="H21" s="122">
        <f t="array" ref="H21">+STDEV(IF(H4:H15&gt;0,H4:H15))</f>
        <v>10.876580344942981</v>
      </c>
      <c r="I21" s="7"/>
      <c r="J21" s="34" t="s">
        <v>15</v>
      </c>
      <c r="K21" s="121">
        <f t="array" ref="K21">+STDEV(IF(K4:K15&gt;0,K4:K15))</f>
        <v>10.876580344942981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8.2159624413145532E-2</v>
      </c>
      <c r="C22" s="116">
        <f t="shared" ref="C22:H22" si="10">+(C20-C17)/C18</f>
        <v>2.386634844868735E-2</v>
      </c>
      <c r="D22" s="116">
        <f t="shared" si="10"/>
        <v>0.10465116279069768</v>
      </c>
      <c r="E22" s="116">
        <f t="shared" si="10"/>
        <v>7.900677200902935E-2</v>
      </c>
      <c r="F22" s="116">
        <f t="shared" si="10"/>
        <v>0.10739856801909309</v>
      </c>
      <c r="G22" s="116">
        <f t="shared" si="10"/>
        <v>0.13953488372093023</v>
      </c>
      <c r="H22" s="116">
        <f t="shared" si="10"/>
        <v>5.6486170627191273E-2</v>
      </c>
      <c r="I22" s="7"/>
      <c r="J22" s="36" t="s">
        <v>10</v>
      </c>
      <c r="K22" s="37">
        <f>+K21/K18</f>
        <v>2.1185392179476008E-2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</row>
    <row r="33" spans="1:19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</row>
    <row r="34" spans="1:19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</row>
    <row r="35" spans="1:19" ht="15.75" x14ac:dyDescent="0.25">
      <c r="O35" s="18"/>
      <c r="S35" s="66"/>
    </row>
    <row r="36" spans="1:19" x14ac:dyDescent="0.2">
      <c r="S36" s="66"/>
    </row>
    <row r="37" spans="1:19" ht="15.75" x14ac:dyDescent="0.25">
      <c r="O37" s="67"/>
      <c r="P37" s="165"/>
      <c r="S37" s="66"/>
    </row>
    <row r="38" spans="1:19" x14ac:dyDescent="0.2">
      <c r="S38" s="66"/>
    </row>
    <row r="39" spans="1:19" x14ac:dyDescent="0.2">
      <c r="S39" s="66"/>
    </row>
    <row r="40" spans="1:19" x14ac:dyDescent="0.2">
      <c r="S40" s="27"/>
    </row>
  </sheetData>
  <sheetProtection sheet="1" objects="1" scenarios="1" selectLockedCells="1"/>
  <mergeCells count="1">
    <mergeCell ref="AD1:AH1"/>
  </mergeCells>
  <pageMargins left="0.7" right="0.7" top="0.75" bottom="0.75" header="0.3" footer="0.3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7296</v>
      </c>
      <c r="B2" s="15" t="s">
        <v>69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87</v>
      </c>
      <c r="C4" s="166">
        <v>82</v>
      </c>
      <c r="D4" s="166">
        <v>87</v>
      </c>
      <c r="E4" s="166">
        <v>90</v>
      </c>
      <c r="F4" s="166">
        <v>82</v>
      </c>
      <c r="G4" s="166">
        <v>95</v>
      </c>
      <c r="H4" s="45">
        <f>+SUM(B4:G4)</f>
        <v>523</v>
      </c>
      <c r="I4" s="84"/>
      <c r="J4" s="61">
        <v>45312</v>
      </c>
      <c r="K4" s="71">
        <f>+H4</f>
        <v>523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95</v>
      </c>
      <c r="T4" s="129">
        <f>IF(H4=0,0,+((+S4-MIN(B4:G4))/AVERAGE(B4:G4)))</f>
        <v>0.14913957934990438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84</v>
      </c>
      <c r="C5" s="166">
        <v>85</v>
      </c>
      <c r="D5" s="166">
        <v>88</v>
      </c>
      <c r="E5" s="166">
        <v>89</v>
      </c>
      <c r="F5" s="166">
        <v>83</v>
      </c>
      <c r="G5" s="166">
        <v>86</v>
      </c>
      <c r="H5" s="45">
        <f t="shared" ref="H5:H15" si="2">+SUM(B5:G5)</f>
        <v>515</v>
      </c>
      <c r="I5" s="84"/>
      <c r="J5" s="61">
        <v>45326</v>
      </c>
      <c r="K5" s="71">
        <f t="shared" ref="K5:K15" si="3">+H5</f>
        <v>515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89</v>
      </c>
      <c r="T5" s="129">
        <f t="shared" ref="T5:T15" si="5">IF(H5=0,0,+((+S5-MIN(B5:G5))/AVERAGE(B5:G5)))</f>
        <v>6.9902912621359226E-2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93</v>
      </c>
      <c r="C6" s="166">
        <v>87</v>
      </c>
      <c r="D6" s="166">
        <v>88</v>
      </c>
      <c r="E6" s="166">
        <v>92</v>
      </c>
      <c r="F6" s="166">
        <v>90</v>
      </c>
      <c r="G6" s="166">
        <v>88</v>
      </c>
      <c r="H6" s="45">
        <f t="shared" si="2"/>
        <v>538</v>
      </c>
      <c r="I6" s="84"/>
      <c r="J6" s="61">
        <v>45354</v>
      </c>
      <c r="K6" s="71">
        <f t="shared" si="3"/>
        <v>538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515</v>
      </c>
      <c r="R6" s="73">
        <f>+K4</f>
        <v>523</v>
      </c>
      <c r="S6" s="120">
        <f t="shared" si="1"/>
        <v>93</v>
      </c>
      <c r="T6" s="129">
        <f t="shared" si="5"/>
        <v>6.6914498141263934E-2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538</v>
      </c>
      <c r="R7" s="73">
        <f>+IF(K6=0,+R6,+LOOKUP(2,1/($K$4:K5&gt;0),$K$4:K5))</f>
        <v>515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538</v>
      </c>
      <c r="R8" s="73">
        <f>+IF(K7=0,+R7,+LOOKUP(2,1/($K$4:K6&gt;0),$K$4:K6))</f>
        <v>515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538</v>
      </c>
      <c r="R9" s="73">
        <f>+IF(K8=0,+R8,+LOOKUP(2,1/($K$4:K7&gt;0),$K$4:K7))</f>
        <v>515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538</v>
      </c>
      <c r="R10" s="73">
        <f>+IF(K9=0,+R9,+LOOKUP(2,1/($K$4:K8&gt;0),$K$4:K8))</f>
        <v>515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538</v>
      </c>
      <c r="R11" s="73">
        <f>+IF(K10=0,+R10,+LOOKUP(2,1/($K$4:K9&gt;0),$K$4:K9))</f>
        <v>515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538</v>
      </c>
      <c r="R12" s="73">
        <f>+IF(K11=0,+R11,+LOOKUP(2,1/($K$4:K10&gt;0),$K$4:K10))</f>
        <v>515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538</v>
      </c>
      <c r="R13" s="73">
        <f>+IF(K12=0,+R12,+LOOKUP(2,1/($K$4:K11&gt;0),$K$4:K11))</f>
        <v>515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538</v>
      </c>
      <c r="R14" s="73">
        <f>+IF(K13=0,+R13,+LOOKUP(2,1/($K$4:K12&gt;0),$K$4:K12))</f>
        <v>515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538</v>
      </c>
      <c r="R15" s="83">
        <f>+IF(K14=0,+R14,+LOOKUP(2,1/($K$4:K13&gt;0),$K$4:K13))</f>
        <v>515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1576</v>
      </c>
      <c r="I16" s="7"/>
      <c r="J16" s="39" t="s">
        <v>0</v>
      </c>
      <c r="K16" s="50">
        <f>SUM(K4:K15)</f>
        <v>1576</v>
      </c>
      <c r="L16" s="79">
        <f>SUM(L4:L15)</f>
        <v>3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5</v>
      </c>
      <c r="Q16" s="74"/>
      <c r="R16" s="74"/>
      <c r="S16" s="65">
        <f>+MAX(S4:S15)</f>
        <v>95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84</v>
      </c>
      <c r="C17" s="113">
        <f t="shared" ref="C17:G17" si="7">SMALL(C4:C15,COUNTIF(C4:C15,"&lt;=0")+1)</f>
        <v>82</v>
      </c>
      <c r="D17" s="113">
        <f t="shared" si="7"/>
        <v>87</v>
      </c>
      <c r="E17" s="113">
        <f t="shared" si="7"/>
        <v>89</v>
      </c>
      <c r="F17" s="113">
        <f t="shared" si="7"/>
        <v>82</v>
      </c>
      <c r="G17" s="113">
        <f t="shared" si="7"/>
        <v>86</v>
      </c>
      <c r="H17" s="113">
        <f>SMALL(H4:H15,COUNTIF(H4:H15,"&lt;=0")+1)</f>
        <v>515</v>
      </c>
      <c r="I17" s="7"/>
      <c r="J17" s="32" t="s">
        <v>11</v>
      </c>
      <c r="K17" s="33">
        <f>SMALL(K4:K15,COUNTIF(K4:K15,"&lt;=0")+1)</f>
        <v>515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88</v>
      </c>
      <c r="C18" s="73">
        <f t="shared" si="8"/>
        <v>84.666666666666671</v>
      </c>
      <c r="D18" s="73">
        <f t="shared" si="8"/>
        <v>87.666666666666671</v>
      </c>
      <c r="E18" s="73">
        <f t="shared" si="8"/>
        <v>90.333333333333329</v>
      </c>
      <c r="F18" s="73">
        <f t="shared" si="8"/>
        <v>85</v>
      </c>
      <c r="G18" s="73">
        <f t="shared" si="8"/>
        <v>89.666666666666671</v>
      </c>
      <c r="H18" s="73">
        <f t="shared" si="8"/>
        <v>525.33333333333337</v>
      </c>
      <c r="I18" s="7"/>
      <c r="J18" s="34" t="s">
        <v>12</v>
      </c>
      <c r="K18" s="35">
        <f>AVERAGEIF(K4:K15,"&gt;0")</f>
        <v>525.33333333333337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87</v>
      </c>
      <c r="C19" s="73">
        <f t="array" ref="C19">+MEDIAN(IF(C4:C15&lt;&gt;0,C4:C15))</f>
        <v>85</v>
      </c>
      <c r="D19" s="73">
        <f t="array" ref="D19">+MEDIAN(IF(D4:D15&lt;&gt;0,D4:D15))</f>
        <v>88</v>
      </c>
      <c r="E19" s="73">
        <f t="array" ref="E19">+MEDIAN(IF(E4:E15&lt;&gt;0,E4:E15))</f>
        <v>90</v>
      </c>
      <c r="F19" s="73">
        <f t="array" ref="F19">+MEDIAN(IF(F4:F15&lt;&gt;0,F4:F15))</f>
        <v>83</v>
      </c>
      <c r="G19" s="73">
        <f t="array" ref="G19">+MEDIAN(IF(G4:G15&lt;&gt;0,G4:G15))</f>
        <v>88</v>
      </c>
      <c r="H19" s="73">
        <f t="array" ref="H19">+MEDIAN(IF(H4:H15&lt;&gt;0,H4:H15))</f>
        <v>523</v>
      </c>
      <c r="I19" s="7"/>
      <c r="J19" s="34" t="s">
        <v>13</v>
      </c>
      <c r="K19" s="35">
        <f t="array" ref="K19">+MEDIAN(IF(K4:K15&lt;&gt;0,K4:K15))</f>
        <v>523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93</v>
      </c>
      <c r="C20" s="106">
        <f t="shared" si="9"/>
        <v>87</v>
      </c>
      <c r="D20" s="106">
        <f t="shared" si="9"/>
        <v>88</v>
      </c>
      <c r="E20" s="106">
        <f t="shared" si="9"/>
        <v>92</v>
      </c>
      <c r="F20" s="106">
        <f t="shared" si="9"/>
        <v>90</v>
      </c>
      <c r="G20" s="106">
        <f t="shared" si="9"/>
        <v>95</v>
      </c>
      <c r="H20" s="106">
        <f t="shared" si="9"/>
        <v>538</v>
      </c>
      <c r="I20" s="7"/>
      <c r="J20" s="34" t="s">
        <v>14</v>
      </c>
      <c r="K20" s="35">
        <f>+MAX(K4:K15)</f>
        <v>538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4.5825756949558398</v>
      </c>
      <c r="C21" s="122">
        <f t="array" ref="C21">+STDEV(IF(C4:C15&gt;0,C4:C15))</f>
        <v>2.5166114784235836</v>
      </c>
      <c r="D21" s="122">
        <f t="array" ref="D21">+STDEV(IF(D4:D15&gt;0,D4:D15))</f>
        <v>0.57735026918962573</v>
      </c>
      <c r="E21" s="122">
        <f t="array" ref="E21">+STDEV(IF(E4:E15&gt;0,E4:E15))</f>
        <v>1.5275252316519468</v>
      </c>
      <c r="F21" s="122">
        <f t="array" ref="F21">+STDEV(IF(F4:F15&gt;0,F4:F15))</f>
        <v>4.358898943540674</v>
      </c>
      <c r="G21" s="122">
        <f t="array" ref="G21">+STDEV(IF(G4:G15&gt;0,G4:G15))</f>
        <v>4.7258156262526079</v>
      </c>
      <c r="H21" s="122">
        <f t="array" ref="H21">+STDEV(IF(H4:H15&gt;0,H4:H15))</f>
        <v>11.67618659209133</v>
      </c>
      <c r="I21" s="7"/>
      <c r="J21" s="34" t="s">
        <v>15</v>
      </c>
      <c r="K21" s="121">
        <f t="array" ref="K21">+STDEV(IF(K4:K15&gt;0,K4:K15))</f>
        <v>11.67618659209133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0.10227272727272728</v>
      </c>
      <c r="C22" s="116">
        <f t="shared" ref="C22:H22" si="10">+(C20-C17)/C18</f>
        <v>5.905511811023622E-2</v>
      </c>
      <c r="D22" s="116">
        <f t="shared" si="10"/>
        <v>1.1406844106463877E-2</v>
      </c>
      <c r="E22" s="116">
        <f t="shared" si="10"/>
        <v>3.3210332103321034E-2</v>
      </c>
      <c r="F22" s="116">
        <f t="shared" si="10"/>
        <v>9.4117647058823528E-2</v>
      </c>
      <c r="G22" s="116">
        <f t="shared" si="10"/>
        <v>0.1003717472118959</v>
      </c>
      <c r="H22" s="116">
        <f t="shared" si="10"/>
        <v>4.3781725888324872E-2</v>
      </c>
      <c r="I22" s="7"/>
      <c r="J22" s="36" t="s">
        <v>10</v>
      </c>
      <c r="K22" s="37">
        <f>+K21/K18</f>
        <v>2.2226243512864206E-2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16</v>
      </c>
      <c r="B2" s="15" t="s">
        <v>22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11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12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13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14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15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10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16</v>
      </c>
      <c r="B2" s="15" t="s">
        <v>22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11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12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13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14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15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10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16</v>
      </c>
      <c r="B2" s="15" t="s">
        <v>22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11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12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13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14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15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10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16</v>
      </c>
      <c r="B2" s="15" t="s">
        <v>22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11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12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13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14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15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10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16</v>
      </c>
      <c r="B2" s="15" t="s">
        <v>22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11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12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13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14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15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10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Instrucciones</vt:lpstr>
      <vt:lpstr>Clasificación Final</vt:lpstr>
      <vt:lpstr>RESUMEN</vt:lpstr>
      <vt:lpstr>TOTALES</vt:lpstr>
      <vt:lpstr>Estadísticas</vt:lpstr>
      <vt:lpstr>Alcor</vt:lpstr>
      <vt:lpstr>Arguedas</vt:lpstr>
      <vt:lpstr>Arjona</vt:lpstr>
      <vt:lpstr>Arriaga</vt:lpstr>
      <vt:lpstr>Bañeza</vt:lpstr>
      <vt:lpstr>Bellmont</vt:lpstr>
      <vt:lpstr>Daniel </vt:lpstr>
      <vt:lpstr>Diez</vt:lpstr>
      <vt:lpstr>Flores</vt:lpstr>
      <vt:lpstr>Grzegorz</vt:lpstr>
      <vt:lpstr>Julián</vt:lpstr>
      <vt:lpstr>López</vt:lpstr>
      <vt:lpstr>Montse</vt:lpstr>
      <vt:lpstr>Pablo</vt:lpstr>
      <vt:lpstr>Panisello</vt:lpstr>
      <vt:lpstr>O</vt:lpstr>
      <vt:lpstr>P</vt:lpstr>
      <vt:lpstr>Q</vt:lpstr>
      <vt:lpstr>R</vt:lpstr>
      <vt:lpstr>S</vt:lpstr>
    </vt:vector>
  </TitlesOfParts>
  <Company>JCA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</dc:creator>
  <cp:lastModifiedBy>Fernando Diez</cp:lastModifiedBy>
  <dcterms:created xsi:type="dcterms:W3CDTF">2008-04-05T10:18:33Z</dcterms:created>
  <dcterms:modified xsi:type="dcterms:W3CDTF">2024-09-22T16:46:57Z</dcterms:modified>
</cp:coreProperties>
</file>